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4370" windowHeight="6930" firstSheet="6" activeTab="8"/>
  </bookViews>
  <sheets>
    <sheet name="ECONOMIA" sheetId="5" r:id="rId1"/>
    <sheet name="DERECHO" sheetId="6" r:id="rId2"/>
    <sheet name="EDUCACIÓN" sheetId="7" r:id="rId3"/>
    <sheet name="AGRONOMÍA" sheetId="8" r:id="rId4"/>
    <sheet name="ADMINISTRACIÓN" sheetId="9" r:id="rId5"/>
    <sheet name="CIENCIAS" sheetId="10" r:id="rId6"/>
    <sheet name="ARQUITECTURA" sheetId="11" r:id="rId7"/>
    <sheet name="INDUSTRIAL" sheetId="12" r:id="rId8"/>
    <sheet name="MINAS" sheetId="13" r:id="rId9"/>
    <sheet name="CIVIL" sheetId="14" r:id="rId10"/>
    <sheet name="ZOOTECNIA" sheetId="15" r:id="rId11"/>
    <sheet name="PESQUERÍA" sheetId="16" r:id="rId12"/>
    <sheet name="CIENCIAS DE LA SALUD" sheetId="17" r:id="rId13"/>
    <sheet name="CONTABILIDAD" sheetId="18" r:id="rId14"/>
    <sheet name="Hoja1" sheetId="19" r:id="rId15"/>
  </sheets>
  <definedNames>
    <definedName name="_xlnm._FilterDatabase" localSheetId="3" hidden="1">AGRONOMÍA!$A$2:$O$7</definedName>
    <definedName name="_xlnm._FilterDatabase" localSheetId="5" hidden="1">CIENCIAS!$A$2:$O$23</definedName>
  </definedNames>
  <calcPr calcId="162913"/>
</workbook>
</file>

<file path=xl/calcChain.xml><?xml version="1.0" encoding="utf-8"?>
<calcChain xmlns="http://schemas.openxmlformats.org/spreadsheetml/2006/main">
  <c r="K22" i="13" l="1"/>
  <c r="K21" i="13" l="1"/>
  <c r="K20" i="13"/>
  <c r="K19" i="13"/>
  <c r="K18" i="13"/>
  <c r="K17" i="13"/>
  <c r="K16" i="13"/>
  <c r="K15" i="13"/>
  <c r="K14" i="13"/>
  <c r="K13" i="13"/>
  <c r="K12" i="13"/>
  <c r="K11" i="13"/>
  <c r="K10" i="13"/>
  <c r="K9" i="13"/>
  <c r="K8" i="13"/>
  <c r="K7" i="13"/>
  <c r="K6" i="13"/>
  <c r="K5" i="13"/>
  <c r="K4" i="13"/>
  <c r="K3" i="13"/>
  <c r="K16" i="10" l="1"/>
  <c r="K23" i="10"/>
  <c r="K22" i="10"/>
  <c r="K21" i="10"/>
  <c r="K20" i="10"/>
  <c r="K19" i="10" l="1"/>
  <c r="K7" i="10"/>
  <c r="K8" i="10"/>
  <c r="K18" i="10"/>
  <c r="K14" i="10"/>
  <c r="K13" i="10"/>
  <c r="K15" i="10"/>
  <c r="K17" i="10"/>
  <c r="K12" i="10"/>
  <c r="K11" i="10"/>
  <c r="K10" i="10"/>
  <c r="K9" i="10"/>
  <c r="K3" i="10"/>
  <c r="K4" i="10"/>
  <c r="K5" i="10"/>
  <c r="K6" i="10"/>
  <c r="K6" i="9"/>
  <c r="K5" i="9"/>
  <c r="K4" i="9"/>
  <c r="K3" i="9"/>
  <c r="K16" i="8"/>
  <c r="K24" i="7"/>
  <c r="K23" i="7"/>
  <c r="K22" i="7"/>
  <c r="K21" i="7"/>
  <c r="K20" i="7"/>
  <c r="K19" i="7"/>
  <c r="K18" i="7"/>
  <c r="K17" i="7"/>
  <c r="K16" i="7"/>
  <c r="K15" i="7"/>
  <c r="K14" i="7"/>
  <c r="K13" i="7"/>
  <c r="K12" i="7"/>
  <c r="K11" i="7"/>
  <c r="K10" i="7"/>
  <c r="K9" i="7"/>
  <c r="K8" i="7"/>
  <c r="K7" i="7"/>
  <c r="K3" i="7"/>
  <c r="K4" i="7"/>
  <c r="K5" i="7"/>
  <c r="K6" i="7"/>
  <c r="K11" i="12" l="1"/>
  <c r="K12" i="12"/>
  <c r="K10" i="12"/>
  <c r="K8" i="12"/>
  <c r="K9" i="12"/>
  <c r="K7" i="12"/>
  <c r="K6" i="12"/>
  <c r="K5" i="12"/>
  <c r="K4" i="12"/>
  <c r="K3" i="12"/>
  <c r="K15" i="8"/>
  <c r="K14" i="8"/>
  <c r="K13" i="8"/>
  <c r="K12" i="8"/>
  <c r="K11" i="8"/>
  <c r="K10" i="8"/>
  <c r="K9" i="8"/>
  <c r="K8" i="8"/>
  <c r="K7" i="8"/>
  <c r="K6" i="8"/>
  <c r="K5" i="8"/>
  <c r="K4" i="8"/>
  <c r="K3" i="8"/>
  <c r="K5" i="15" l="1"/>
  <c r="K4" i="15"/>
  <c r="K3" i="15"/>
  <c r="K6" i="16"/>
  <c r="K5" i="16"/>
  <c r="K4" i="16"/>
  <c r="K3" i="16"/>
  <c r="K5" i="18"/>
  <c r="K4" i="18"/>
  <c r="K3" i="18"/>
  <c r="K3" i="17"/>
  <c r="K3" i="11"/>
  <c r="K3" i="14"/>
  <c r="K4" i="6"/>
  <c r="K3" i="6"/>
  <c r="K13" i="5"/>
  <c r="K9" i="5"/>
  <c r="K6" i="5"/>
  <c r="K5" i="5"/>
  <c r="K4" i="5"/>
  <c r="K3" i="5"/>
  <c r="K11" i="5"/>
  <c r="K8" i="5"/>
  <c r="K7" i="5"/>
  <c r="K12" i="5"/>
  <c r="K10" i="5"/>
</calcChain>
</file>

<file path=xl/sharedStrings.xml><?xml version="1.0" encoding="utf-8"?>
<sst xmlns="http://schemas.openxmlformats.org/spreadsheetml/2006/main" count="1496" uniqueCount="757">
  <si>
    <t>OBJETIVO GENERAL</t>
  </si>
  <si>
    <t>TITULO</t>
  </si>
  <si>
    <t>OBJETIVOS ESPECIFICOS</t>
  </si>
  <si>
    <t>RESULTADOS ESPERADOS</t>
  </si>
  <si>
    <t>INVESTIGADOR PRINCIPAL</t>
  </si>
  <si>
    <t>INTEGRANTES DEL EQUIPO DE INVESTIGACION</t>
  </si>
  <si>
    <t>FECHA DE INICIO</t>
  </si>
  <si>
    <t>FECHA DE FIN</t>
  </si>
  <si>
    <t>DURACION</t>
  </si>
  <si>
    <t>LINEA DE INVESTIGACIÓN ASOCIADA</t>
  </si>
  <si>
    <t>ENTIDAD QUE FINANCIA</t>
  </si>
  <si>
    <t>PROYECTOS DE INVESTIGACION EN EJECUCION CON PRESPUESTO DE LA UNIVERSIDAD NACIONAL DE PIURA</t>
  </si>
  <si>
    <t>UNP-FEDU</t>
  </si>
  <si>
    <t>ECON. DAVID ORDINOLA BOYER</t>
  </si>
  <si>
    <t>Agronomia</t>
  </si>
  <si>
    <t xml:space="preserve">EFECTO EN EL RENDIMIENTO MANEJANDO PLANTACIONES DE BANANO ORGANICO CON UNO Y DOS HIJOS </t>
  </si>
  <si>
    <t>EFECTO DEL SILICIO ORGÁNICO EN LOS PARÁMETROS DE RENDIMIENTO Y CALIDAD EN EL CULTIVO DE MARACUYÁ (Passiflora edulis). SOMATE – SULLANA.</t>
  </si>
  <si>
    <t>ESCUELA (S) PROFESIONAL (ES) A LA QUE SE VINCULA</t>
  </si>
  <si>
    <t>N°</t>
  </si>
  <si>
    <t>Agronomía</t>
  </si>
  <si>
    <t>Incremento de la producción</t>
  </si>
  <si>
    <r>
      <t xml:space="preserve">Evaluar los estados fenológicos predominantes de la uva de mesa var. Red Globe injertada sobre el patrón Dog Ridge en un suelo naturalmente infestado por </t>
    </r>
    <r>
      <rPr>
        <i/>
        <sz val="11"/>
        <color theme="1"/>
        <rFont val="Arial Narrow"/>
        <family val="2"/>
      </rPr>
      <t xml:space="preserve">Meloidogyne </t>
    </r>
    <r>
      <rPr>
        <sz val="11"/>
        <color theme="1"/>
        <rFont val="Arial Narrow"/>
        <family val="2"/>
      </rPr>
      <t>spp. durante la campaña 2018 - 2019.</t>
    </r>
  </si>
  <si>
    <r>
      <t xml:space="preserve">ESTADOS FENOLOGICOS PREDOMINANTES DE LA UVA DE MESA VAR. RED GLOBE INJERTADA SOBRE EL PATRON DOG RIDGE EN UN SUELO NATURALMENTE INFESTADO POR </t>
    </r>
    <r>
      <rPr>
        <i/>
        <sz val="11"/>
        <color theme="1"/>
        <rFont val="Arial Narrow"/>
        <family val="2"/>
      </rPr>
      <t>Meloidogyne</t>
    </r>
    <r>
      <rPr>
        <sz val="11"/>
        <color theme="1"/>
        <rFont val="Arial Narrow"/>
        <family val="2"/>
      </rPr>
      <t xml:space="preserve"> spp </t>
    </r>
  </si>
  <si>
    <t xml:space="preserve">Evaluar otras alternativas de resistencia al "nemátodo agallador de las raíces", que permitan un desarrollo sostenible en el cultivo de la uva de mesa Var. Red Globe </t>
  </si>
  <si>
    <t>13 meses</t>
  </si>
  <si>
    <t>1. Evaluar el efecto del número de hijos sobre el rendimiento de frutos de banano orgánico.
2. Determinación del  ratio.</t>
  </si>
  <si>
    <t xml:space="preserve"> 11/04/2018</t>
  </si>
  <si>
    <t>Determinar la influencia de diferentes dosis de silicio orgánico, sobre los parámetros de rendimiento y calidad en el cultivo de maracuyá (Pasiflora edulis).</t>
  </si>
  <si>
    <t xml:space="preserve">• Determinar la dosis de silicio orgánico de mejor efecto sobre los parámetros de rendimiento en el cultivo de maracuyá.
• Establecer la mejor dosis de silicio orgánico sobre los parámetros de calidad en el cultivo de maracuyá.
• Determinar el tratamiento de mayor rentabilidad económica.
</t>
  </si>
  <si>
    <t>ANOMALIAS ATMOSFERA- OCEANO QUE DETERMINARON LA PRESENCIA DEL NIÑO COSTERO 2016- 2017 EN LA REGION PIURA CON RELACIÓN A LOS PATRONES NORMALES</t>
  </si>
  <si>
    <t>Verificar si hay relación de las anomalías océano – atmósfera, de las variables que se exponen en los objetivos específicos como puntos de trabajo y ocurridos en el  espacio- tiempo de la región Piura en los años 2016-2017, donde  ocurrió   este evento.</t>
  </si>
  <si>
    <t>DR. MANUEL ALEJANDRO MORE MORE</t>
  </si>
  <si>
    <t>TEXTO BÁSICO DE PROBLEMAS DE ÓPTICA</t>
  </si>
  <si>
    <t>Didáctica Universitaria de la Física</t>
  </si>
  <si>
    <t xml:space="preserve">Diseñar y elaborar un Texto Básico de Problemas de Óptica, útil para los estudiantes del segundo  nivel de la escuela profesional de Física y para estudiantes de ingeniería en cuyos programas de cursos consideren esta temática. </t>
  </si>
  <si>
    <t xml:space="preserve">• Seleccionar un conjunto de problemas de movimiento oscilatorio como elementos previos y luego de movimiento ondulatorio y óptica geométrica
• Solucionar los problemas previamente seleccionados y someterlos a revisión de otros profesionales del área.
• Elaborar el texto en su totalidad
</t>
  </si>
  <si>
    <t xml:space="preserve">Un texto de Problemas de Óptica que sirva como complemento importante a los textos de Física teórica en el proceso enseñanza  - aprendizaje de los alumnos de la especialidad de Física para quienes la Óptica Constituye una base importante.
</t>
  </si>
  <si>
    <t>“APLICACIÓN DEL MODELO DE HOLT PARA DETERMINAR LOS PRONOSTICOS MENSUALES DEL INDICE DE PRECIOS AL CONSUMIDOR (IPC) DEL DEPARTAMENTO DE PIURA PARA EL AÑO 2018”</t>
  </si>
  <si>
    <t>Mediante la utilización de un modelo de predicción de Holt obtener los valores mensuales pronosticados del índice de precios al consumidor a partir de  información histórica contenida del año 2007 al 2017 ara valores futuros del periodo Enero-2018 a Diciembre-2018 para la ciudad de Piura.</t>
  </si>
  <si>
    <t xml:space="preserve">1. Obtener la base de datos de los valores mensuales del Índice de Precios al Consumidor de la Ciudad de Piura  en el periodo enero-2007 a Diciembre-2017, para a partir de ellos aplicar el método de pronóstico.
2. Construir la serie de tiempo con los 132 datos mensuales del IPC desde el año 2007 al 2017 de la ciudad de Piura.
3. Someter la serie de tiempo al análisis adecuado para confirmar si satisface los supuestos que se requiere para la aplicación del método de Holt, de la suavización exponencial corregida de la tendencia.
4. Hallar los 12 índices estacionales  mediante la aplicación del método de Holt en el software portable SPSS versión 21.
5. Determinar los valores estimados de toda la serie de tiempo del índice de precios al consumidor de la ciudad de Piura y graficarlos para contrastarlos con los valores reales y obtener así los errores de pronóstico. 
6.  Calcular los valores futuros del Índice de Precios al Consumidor para el periodo Enero-2018 hasta Diciembre-2018 con sus respectivos intervalos de predicción al 95% para cada uno de ellos.
</t>
  </si>
  <si>
    <t>CABRERA PRIETO CARLOS EDUARDO</t>
  </si>
  <si>
    <t>Ciencias - Estadística</t>
  </si>
  <si>
    <t>Orientar la medición del impacto hacia los bienes, servicios productivos y servicios sociales que permitan elevar el nivel de vida de la población.</t>
  </si>
  <si>
    <t xml:space="preserve">DRA. ANA MARILÚ LEON SILVA
LIC. ELIANA DEL ROCIO BARRETO APONTE
</t>
  </si>
  <si>
    <t>Determinar  las relaciones entre las anomalías de la temperatura superficial del agua de mar y de la atmósfera  que dieron al evento "EL NIÑO COSTERO 2016- 2017".</t>
  </si>
  <si>
    <t xml:space="preserve">ING. JUSTO ROSILLO VALLADARES               </t>
  </si>
  <si>
    <t>Estudiar y explorar la modelización de las series temporales y la estimación de la tasa de divergencia indirecta aplicando el exponente de Lyapunov, a través del uso de las redes neuronales artificiales.</t>
  </si>
  <si>
    <t>ENFOQUE EXPLORATORIO DE LA MODELIZACION DE SERIES TEMPORALES Y LA ESTIMACION DE LA TASA DE DIVERGENCIA INDIRECTA APLICANDO EL EXPONENTE DE LYAPUNOV</t>
  </si>
  <si>
    <t>Definir los criterios preliminares de la estabilidad, explicando los espacios de Banach y la ecuación diferencial, los criterios basados en sistemas gradientes, el método de las funciones de Lyapunov y el método del operador de cambio.
Estudiar las implicaciones de la modelización explicando algunos paradigmas y las caracterizaciones vía reconstrucción, caracterización vía predicción y caraterizacía vía redes neuronales.
Describir los paradigmas de la ciencia y las propiedades de la modelización.
Implicar las características, modelización y predicción en la estructura adecuada de una red neuronal artificial y en RNA recurrente.</t>
  </si>
  <si>
    <t>ING. ALEJANDRO IMAN ANCAJIMA</t>
  </si>
  <si>
    <t xml:space="preserve">LIC. LUISA MARGARITA SÁNCHEZ LÓPEZ </t>
  </si>
  <si>
    <t xml:space="preserve">LIC. ARTURO LEONARDO RUIZ CHAPILLIQUÉN </t>
  </si>
  <si>
    <t>DR. RAMON CORREA BECERRA</t>
  </si>
  <si>
    <t>BLGO. JUAN MARTINEZ MENDOZA</t>
  </si>
  <si>
    <t>ANALISIS DE LAS OBRAS EJECUTADAS EN LA CIUDAD DE PIURA EN LOS ULTIMOS CINCO AÑOS Y SU RELACION CON LA EXPERIENCIA DE LOS PROFESIONALES INVOLUCRADOS EN TODO EL PROCESO DE ELABORACION Y EJECUCION DE LAS MISMAS.</t>
  </si>
  <si>
    <t xml:space="preserve">ING. ADELA AUGUSTO VILCHEZ  </t>
  </si>
  <si>
    <t>Determinar la relación entre la experiencia de los profesionales y el resultado de las obras públicas a cargo de los mismos, evaluando la documentación y procesos desde la concepción hasta la ejecución de las mismas.</t>
  </si>
  <si>
    <t>a) Elaborar un listado de las obras ejecutadas en los últimos 05 años en la ciudad de Piura e identificar aquellas en las que se han presentado problemas durante su ejecución o aquellas que tienen deficiencias.
b) Evaluar los perfiles de pre inversión de dichas obras e identificar a los profesionales responsables de los estudios.
c) Evaluar los expedientes técnicos de las mismas obras e identificar a los profesionales responsables de su elaboración.
d) Identificar los principales problemas que se tuvieron a lo largo de la ejecución e identificar a los profesionales responsables de la ejecución.
e) Evaluar la experiencia profesional de cada profesional involucrados en los proyectos u obras que estuvieron a cargo.</t>
  </si>
  <si>
    <t>Detectar las principales falencias en las obras ejecutadas en la ciudad de Piura en los últimos 5 años.</t>
  </si>
  <si>
    <t>EVOLUCIÓN URBANO-ARQUITECTÓNICA DEBIDO A LOS FENÓMENOS NATURALES EN LAS PRINCIPALES CIUDADES COLONIALES DE LA COSTA NORTE DEL PERÚ, SIGLOS XVI AL XVII.</t>
  </si>
  <si>
    <t>Conocimiento de los fenómenos naturales y su influencia sobre la traza o evolución del centro histórico de ciudades coloniales de la costa norte del Perú, lo que permitirá intervenir eficientemente las necesidades urbanos arquitectónicas.</t>
  </si>
  <si>
    <t>Sensibilizar a las autoridades para que legislen sobre la protección del patrimonio histórico y sensibilizar también a los propietarios para que den mantenimiento a sus inmuebles.</t>
  </si>
  <si>
    <t>MG. EDGARDO DAVID QUINDE RENTERÍA</t>
  </si>
  <si>
    <t>ING. JORGE ALBERTO CHUNGA CARMEN</t>
  </si>
  <si>
    <t>Desarrollar un módulo sobre la Operación Unitaria LA DESTILACIÓN, que permita mejorar el sistema enseñanza-aprendizaje por competencias en los cursos de Ingeniería de Alimentos de la FIP-UNP.</t>
  </si>
  <si>
    <t>Mejorar la estrategia de resolver problemas de ingeniería que faciliten la asimilación de conceptos teóricos.
Diseñar nuevas tecnologías docentes innovadoras que se adecúen a las exigencias de los nuevos planes de estudio.
Fomentar la interacción de alumnos de la Facultad.
Resolver problemas en todos los niveles.</t>
  </si>
  <si>
    <t>Mejorar el nivel competitivo de los alumnos de la FIP, con la utilización adecuada del método enseñanza-aprendizaje.</t>
  </si>
  <si>
    <t>Determinar las características epidemiológicas, clínicas y virológicas en la vigilancia centinela del síndrome febril en la ciudad de Piura años 2013-2020.</t>
  </si>
  <si>
    <t xml:space="preserve">• Determinar las características epidemiológicas, clínicas y virológicas en la vigilancia centinela del síndrome febril en la ciudad de Piura. PERIODO 1.- Año 2014.
• Determinar la distribución de pacientes que acuden con síndrome febril según,  grupos de edad, sexo, procedencia, tiempo de enfermedad.
• Describir las características clínicas según síndromes en los pacientes que acuden a los establecimientos centinelas con síndrome febril.
• Determinar el comportamiento estacional por semanas epidemiológicas según  síndrome febril y etiología viral.
• Monitorear por canales endémicos del 2013-2015 según síndromes por semanas epidemiológicas.
• Contribuir a la notificación oportuna de brotes de Sd. Febril a las autoridades de salud de Piura.
</t>
  </si>
  <si>
    <t>DR. VÍCTOR OCAÑA GUTIÉRREZ</t>
  </si>
  <si>
    <t>DR. ING. BALDEMAR TENE FARFAN</t>
  </si>
  <si>
    <t>DR. ING. JOSE HALBERT CHANG VALDIVIEZO
DR. JOSE RAUL RODRIGUEZ LICHTENHELDT.</t>
  </si>
  <si>
    <t xml:space="preserve">ENSAYO PARA LA VALORACION ECONOMICA - AMBIENTAL DEL Prosopis pallida "algarrobo" EN LA EMPRESA COMUNAL SANTA MARIA DE LA COMUNIDAD </t>
  </si>
  <si>
    <t>ING. WILSON GERÓNIMO SANCARRANCO CORDOVA</t>
  </si>
  <si>
    <t>ING. JONATHAN WILSON SANCARRANCO ESTELA, ING. ANIBAL LLACZA BARRERA</t>
  </si>
  <si>
    <r>
      <t xml:space="preserve">a) Realizar un estudio base sobre el recurso natural principal </t>
    </r>
    <r>
      <rPr>
        <i/>
        <sz val="11"/>
        <color theme="1"/>
        <rFont val="Arial Narrow"/>
        <family val="2"/>
      </rPr>
      <t xml:space="preserve">(prosopis pallida "algarrobo) </t>
    </r>
    <r>
      <rPr>
        <sz val="11"/>
        <color theme="1"/>
        <rFont val="Arial Narrow"/>
        <family val="2"/>
      </rPr>
      <t xml:space="preserve">de la comunidad campesina Apóstol San Juan Bautista, Locuto - Tambogrande, a partir de los datos que se puedan obtener en la empresa comunal Santa María.
b) Ensayar una metodología o método para realizar la valoración económica-ambiental del </t>
    </r>
    <r>
      <rPr>
        <i/>
        <sz val="11"/>
        <color theme="1"/>
        <rFont val="Arial Narrow"/>
        <family val="2"/>
      </rPr>
      <t xml:space="preserve">prosopis pallida </t>
    </r>
    <r>
      <rPr>
        <sz val="11"/>
        <color theme="1"/>
        <rFont val="Arial Narrow"/>
        <family val="2"/>
      </rPr>
      <t xml:space="preserve">"algarrobo"
c) Determinar la importancia económica y ambiental que tiene el </t>
    </r>
    <r>
      <rPr>
        <i/>
        <sz val="11"/>
        <color theme="1"/>
        <rFont val="Arial Narrow"/>
        <family val="2"/>
      </rPr>
      <t xml:space="preserve">prosopis pallida </t>
    </r>
    <r>
      <rPr>
        <sz val="11"/>
        <color theme="1"/>
        <rFont val="Arial Narrow"/>
        <family val="2"/>
      </rPr>
      <t>"algarrobo"</t>
    </r>
  </si>
  <si>
    <r>
      <t xml:space="preserve">Ensayar alguna metodología para la valoración económica del </t>
    </r>
    <r>
      <rPr>
        <i/>
        <sz val="11"/>
        <color theme="1"/>
        <rFont val="Arial Narrow"/>
        <family val="2"/>
      </rPr>
      <t xml:space="preserve">Prosopis pallida </t>
    </r>
    <r>
      <rPr>
        <sz val="11"/>
        <color theme="1"/>
        <rFont val="Arial Narrow"/>
        <family val="2"/>
      </rPr>
      <t>"algarrobo", como medio de saber y conocer el real valor económico e importancia que tiene, no solo como árbol, sino como ente generador de recursos económicos.</t>
    </r>
  </si>
  <si>
    <t>GUIA METODOLOGICA PARA RESPUESTA DE EMERGENCIAS EN LA UNIVERSIDAD NACIONAL DE PIURA</t>
  </si>
  <si>
    <t>DR. ING. FRANCISCO NOE OJEDA CERRO</t>
  </si>
  <si>
    <t>DRA. ELIZABETH NOEMÍ ALVAREZ IPARRAGUIRRE</t>
  </si>
  <si>
    <t>Elaborar una guía para las emergencias en la Universidad Nacional de Piura que pueda garantizar que la universidad esté preparada ante emergencias previsibles y en capacidad de responder a dichas emergencias, a fin de reducir al mínimo cualquier impacto adverso en la seguridad o salud de las personas o el medio ambiente.</t>
  </si>
  <si>
    <t>Identificar de forma sistemáticas las potenciales emergencias.
Evaluar los riesgos en las diversas áreas de la mina.
Elaborar un Mapa de Riesgos.
Elaborar un Plan de Respuesta a Emergencias.
Elaborar un Programa de Comunicación.
Comprometer con un claro, transparente y continuo proceso de optimización del Sistema de Gestión de Seguirdad y Salud Ocupacional.</t>
  </si>
  <si>
    <t>SERVICIO DE WORK -  OLVER CON EL USO DEL CILED TUBING EN LAS OPERACIONES NOR-OESTE</t>
  </si>
  <si>
    <t xml:space="preserve">ING. DANIEL VELASQUEZ VARELA  </t>
  </si>
  <si>
    <t xml:space="preserve">   ING. JUAN ALIAGA RODRIGUEZ</t>
  </si>
  <si>
    <t>Identificar la extension del problema. Revisar la historia de produccion, caracteristicas de reservorio y registros disponibles.                Establecer una correlacion de profundidad base mediante el examen del extremo final del tubing y del tapon intermedio a ser colocado en el pozo a ser squeezeado.                                Decidir  el tipo de limpieza para el tamaño de tuberia flexible disponible en el area.   Emplear una compañia de cementacion para el lavado en un procedimiento de squeeze y tenga excelencia calidad en el control y prueba y equipo.</t>
  </si>
  <si>
    <t>Discutir los procedimientos a seguir y las condiciones del pozo.                                 Discutir el procedimiento propuesto junto con todos los contratistas en una reunion de planificacion de pre-trabajo para ultimar los detalles.</t>
  </si>
  <si>
    <t xml:space="preserve">Tener un soporte  donde no solo se vera las herramientas disponibles teoricamente, sino  que tambien poder conocer su funcionamiento en campo yel procedimiento que se le da a la misma </t>
  </si>
  <si>
    <t>DETERMINACION DE LA CALIDAD DEL AGUA DE MANANTIAL NATURAL PARA ENVASAR AGUA MINERAL PARA CONSUMO HUMANO</t>
  </si>
  <si>
    <t>ING. SEGUNDO CABALLERO CARDENAS   MONTERO PEÑA</t>
  </si>
  <si>
    <t xml:space="preserve"> ING ALFREDO FERNANDEZ REYES ING. JOSE MONTERO PEÑA</t>
  </si>
  <si>
    <t>Evaluar y determinar los principales parametros para agua mineral procedente de una fuente natural</t>
  </si>
  <si>
    <t>Determinar la clase y calidad del agua mineral de la fuente del lugar de Santo Domingo de los Colorados - Canduguran</t>
  </si>
  <si>
    <t>La calidad del agua  de la fuente  reunira las condiciones para considerarse como agua mineral</t>
  </si>
  <si>
    <t>FEDU-UNP</t>
  </si>
  <si>
    <t xml:space="preserve">IMPLEMENTACION DEL LABORATORIO DE MECANICA DE ROCAS, EQUIPO TOPOGRAFICO MODERNO Y SOFTWARE APLICATIVO MINERO PARA EL DEPARTAMENTO DE INGENIERIA DE MINAS - FIM </t>
  </si>
  <si>
    <t>DR. RAUL BADAJOZ LOAYZA,</t>
  </si>
  <si>
    <t xml:space="preserve"> ING. JOSE RODRIGUEZ LICHTENHELDT, ING. MARTIN ZETA FLORES</t>
  </si>
  <si>
    <t>Contar con un laboratorio geomecanico de Rocas propio del Departamento de Ingenieria de Minas, implementacion de software minero con simuladores e instrumentos topografica de vanguardia en tres dimenciones.</t>
  </si>
  <si>
    <t xml:space="preserve">1.- Describir los modulos de instrumentacion basica de los metodos apropiados; para realizar estudios mecanicos en mineria, con instrumentos especificos para determinar propiedades intrinsicas de un macizo rocoso. Con la finalidad de en señar a los estudiantes todo el proceso de estudio a una muestra y la determinacion de los parametros que definen su comportamiento.                                             2.- Crear  un Centro Productivo con la aplicacion de software simulado aplicado para operacion, conocimiento y destreza en la manipulacion de equipos pesados de gran mineria.                                                                  3.- Implementar nuestros de computo con licencias de software aplicado a la geoestadistica y planeamiento de minado.    4.- Implementar equipos topograficos de vanguardia con aplicacion de 3d; con el uso del FOCUS FARO 3D SCANNER.                    5.- Cumplir con los requerimientos de la SUNEDU; de que cada especialidad debe contar con laboratorios modernos y aplicativos a la carrera profesional. </t>
  </si>
  <si>
    <t xml:space="preserve">ING. SUSANA MORALES CABEZA     </t>
  </si>
  <si>
    <t xml:space="preserve"> ING. RUTH CONCHA VELARDE</t>
  </si>
  <si>
    <t>HUELLA ECOLOGICA DE LA FACULTAD DE INGENIERIA DE MINAS</t>
  </si>
  <si>
    <t>Desarrollar el calculo de huella ecologica en la Facultad de ingenieria Minas</t>
  </si>
  <si>
    <t>Es posible calcular la huella ecologica de la Facultad de Ingenieria de Minas</t>
  </si>
  <si>
    <t>ING.HECTOR FELIX MENDOZA</t>
  </si>
  <si>
    <t xml:space="preserve">Los tipos de flujo del rio Piura se dio y se dara los proximos años dado por el calentamiento global, cambio climatico, por causas que el mismo hombre las origina </t>
  </si>
  <si>
    <t xml:space="preserve">DESARROLLO DE BUENAS PRACTICAS PARA MEJORAR LAS OPERACIONES DE SERVICIO DE POZOS DE PETROLEO </t>
  </si>
  <si>
    <t>ING. CARLOS RAMIREZ CASTAÑEDA</t>
  </si>
  <si>
    <t>Ofrecer a los Ingenieros de Petroleo los conocimientos basicos necesarios para el cumplimiento de sus funciones en el campo y las buenas practicas necesarias en las operaciones de servicio de pozos, optimos de produccion</t>
  </si>
  <si>
    <t>Conocimiento basico de las principales herramientas a utilizarse en el fondo del pozo.   Metodologia para resolver los problemas encontrados durante la operación de los servicios de pozos</t>
  </si>
  <si>
    <t>Desarrollar una metodologia de buenas practicas asi se realizara los trabajos con seguridad</t>
  </si>
  <si>
    <t>FEDU - UNP</t>
  </si>
  <si>
    <t>DR. NAPOLEON ZAPATA AVELLANEDA</t>
  </si>
  <si>
    <t>1.- Estudio del tipo de flujo en una avenida y proponer una posible solucion al problema de la inundacion basicamente en el casco urbano (cuarto puente - Puente Bolognesi).
2.- Desarrollar una funcional para predecir y determinar las dimenciones de las seccion transversal del lecho.
3.- estudiar la influencia de los tipos de flujo que estan en funcion del tiempo y espacio  la velocidad de flujo, la prfundidad o tirante del rio.
4.- Observar los flujos aguas arriba y abajo de la ciudad bajo la comprension de las leyes de la hidraulica fluvial.</t>
  </si>
  <si>
    <t>Código
N°</t>
  </si>
  <si>
    <t>ESCUELA (S) PROFESIONAL(ES) A LA (S) QUE SE VINCULA</t>
  </si>
  <si>
    <t>ING. VÍCTOR SANDOVAL CRUZ</t>
  </si>
  <si>
    <t xml:space="preserve">  ING. RENE AGUILAR ANCCOTA                             </t>
  </si>
  <si>
    <t>DR. CÉSAR MURGUÍA REYES</t>
  </si>
  <si>
    <t>ING. FÉLIX ÁLVAREZ SÁNCHEZ</t>
  </si>
  <si>
    <t xml:space="preserve">   DR. MANUEL HUMBERTO CARDOZA ROJAS                           </t>
  </si>
  <si>
    <t xml:space="preserve">ING. BRENDY ANAI URIA CELI </t>
  </si>
  <si>
    <t>ING. RICARDO ANTONIO PEÑA CASTILLO</t>
  </si>
  <si>
    <t xml:space="preserve">ING. MIGUEL ÁNGEL GALECIO JULCA 
ING. JOSÉ  ALBERTO IMÁN CHÁVEZ
</t>
  </si>
  <si>
    <t>"LA RESPONSABILIDAD SOCIAL UNIVERSITARIA Y EL DESARROLLO DE LA CONCIENCIA SOCIAL EN ESTUDIANTES, UNIVERSIDAD NACIONAL DE PIURA, PIURA 2017-2019".</t>
  </si>
  <si>
    <t>DR. EDISON TORRES ALDAVE
MGTR. ELAR NILTON TORRES QUIROZ</t>
  </si>
  <si>
    <t>Explicar la influencia de la Responsabilidad Social Universitaria en el desarrollo de la conciencia social en estudiantes, Universidad Nacional de Piura. Piura - 2016.</t>
  </si>
  <si>
    <t>1. Describir la Política de Responsabilidad Social de la UNP.
2. Describir nivel o grado de conocimiento de la realidad socioeconómica cultural e histórica de la región.
3. Identificar factores socioeconómicos culturales e históricos más significativos.
4. Identificar grado o nivel de conciencia social y ambiental en estudiantes de la UNP.
5. Resaltar significancia de propuesta de gestión de extensión universitaria de la UNP.
6. Desarrollar actitudes de valoración hacia la conservación del ambiente y rasgos fundamentales de su idiosincrasia.</t>
  </si>
  <si>
    <t>La extensión universitaria un eje articulador de la actividad académica, que permita que el docente y el estudiante, a partir de su ejercicio y desarrollo gradual, desarrolle una conciencia social y ambiental.</t>
  </si>
  <si>
    <t>DRA. IVONNE REYES VIDAL</t>
  </si>
  <si>
    <t>DRA. GIULIANA SANTIAGO MORE.</t>
  </si>
  <si>
    <t>Recopilar un marco teórico y comparar los principales resultados derivados del análisis estadístico de los datos sobre la Violencia Doméstica obtenidos por la Encuesta Demográfica y de Salud Familiar entre los años 2013 al 2016.</t>
  </si>
  <si>
    <t>Identificar las dimensiones de la violencia doméstica en el Perú en el período comprendido entre los años 2013 al 2016 lo que permitirá conocer la problemática que existe en nuestro país, contribuyendo a entregar nuevos antecedentes al respecto.</t>
  </si>
  <si>
    <t xml:space="preserve">ECON. OSCAR CORNEJO ABAD                                                 </t>
  </si>
  <si>
    <t>ECON. WALTER MERINO CARMEN</t>
  </si>
  <si>
    <t>Demostrar que en el caso peruano, las exportaciones tradicionales han impulsado permanentemente el crecimiento de la economía peruana, especialmente en el periodo comprendido entre 1950 y 2017.</t>
  </si>
  <si>
    <t xml:space="preserve">Se estima conveniente que la temática a investigar serán las variables exportaciones tradicionales y crecimiento económico durante el periodo comprendido entre 1950 y 2017. </t>
  </si>
  <si>
    <t xml:space="preserve">ECON FEDERICO GUERRERO NEYRA                                              </t>
  </si>
  <si>
    <t>ECON. CARLOS CORDOVA CALLE</t>
  </si>
  <si>
    <t>Elaborar una matriz de causas de la mora en el sistema de Cajas Municipales en Piura, período 2011-2016.</t>
  </si>
  <si>
    <t>1. Identificar los niveles de mora empresarial.
2. Determinar las razones (navaja de ockham) de parte de los prestatarios para la generación de la mora.
3. Determinar la eficiencia de la normatividad.</t>
  </si>
  <si>
    <t>Aportar nueva información y facilitar posteriores investigaciones y crear estrategias para mejorar y lograr mejores resultados.</t>
  </si>
  <si>
    <t xml:space="preserve">ECON. FELIX WONG CERVERA                                                </t>
  </si>
  <si>
    <t>ECON. ENRIQUE ZAPATA REYES</t>
  </si>
  <si>
    <t>Conocer la viabilidad técnica económica para la mitigación de los impactos de la contaminación del Dren Sechura, con el fin de plantear políticas públicas y una estrategia para lograr su descontaminación.</t>
  </si>
  <si>
    <t>Plantear la estrategia más adecuada desde el punto de vista técnico, económico, social y político, para mitigar la contaminación del Dren Sechura.</t>
  </si>
  <si>
    <t xml:space="preserve">DR. JORGE GONZALES CASTILLO                                                     </t>
  </si>
  <si>
    <t>ECON. WILMER LITANO BOZA                                                          ECON. LUIS VARONA CASTILLO</t>
  </si>
  <si>
    <t>Analizar las relaciones de causalidad entre el crecimiento económico y las exportaciones de recursos naturales en el Perú.</t>
  </si>
  <si>
    <t>1. Describir e identificar las principales características y hechos estilizados del crecimiento económico y las exportaciones de recursos naturales en el país.
2. Presentar una síntesis teórica sobre las relaciones de causalidad entre crecimiento económico y las exportaciones de recursos naturales en el Perú.
3. Especificar, estimar y realizar análisis de correlaciones de estacionariedad integración y cointegración, regresiones y análisis VAR o VEC, test de causalidad, etc, que permita contrastar las hipótesis de trabajo.
4. Derivar recomendaciones e implicancias de política pública para la implementación de una estrategia de crecimiento económico, basado en exportaciones del país.</t>
  </si>
  <si>
    <t>Determinar el impacto que tienen las variables como la inversión, la base productiva, el capital humano y la investigacion e innovación tecnológica y el fenómeno del Niño en el crecimiento económico del país.</t>
  </si>
  <si>
    <t>Describir el empleo informal peruano, utilizando ENAHO (2016)</t>
  </si>
  <si>
    <t>Determinar ¿Quiénes trabajan en la economía informal en el Perú.
Derivar las conclusiones e implicancias de políticas respectivas, a partir de los resultados obtenidos en la presente investigación.</t>
  </si>
  <si>
    <t>Generar información que sirva para fortalecer las decisiones públicas en el sector laboral.</t>
  </si>
  <si>
    <t>ECON. LILIAN NATHALS SOLIS.</t>
  </si>
  <si>
    <t>DR. FRANCISCO SILVA JUÁREZ</t>
  </si>
  <si>
    <t>DRA. LINA TORRES RUIZ DE CASTILLA</t>
  </si>
  <si>
    <t>Determinar las pérdidas materiales de las viviendas familiares afectadas en el desborde del río Piura en marzo 2017.</t>
  </si>
  <si>
    <t>1. Determinar las diferencias de pérdidas materiales de viviendas familiares, según nivel de agua inundada.
2. Cuantificar los daños de las viviendas familiares, según zona afectada.
3. Estimar el tiempo de recuperación, según nivel de agua inundada y nivel socioeconómico.
4. Estimar la relación de nivel de agua y vivienda afectada.</t>
  </si>
  <si>
    <t>Tener una cifra aproximada en cuanto a las pérdidas de daños en las viviendas, muebles y equipos, y sustentar la cuantiosa pérdida a razón de prevenir y/o palear este tipo de desastre.</t>
  </si>
  <si>
    <t>MÉDICO VETERINARIO ROSARIO ELERA OJEDA, DRA.</t>
  </si>
  <si>
    <t>Medir en qué estado se encuentran las condiciones laborales que desarrollan nuestros Obreros Municipales de Limpieza Pública y de Recojo de Residuos Sólidos de la Municipalidad Provincial de Piura.</t>
  </si>
  <si>
    <t>a) Medir el nivel de Higiene existente donde laboran nuestros Obreros.
b) Estimar el nivel de Seguridad existente en el trabajo que desarrollan nuestros Obreros.
c) Medir el número de accidentes de trabajo que se generan en el desarrollo de su labor.</t>
  </si>
  <si>
    <t xml:space="preserve">Saber en qué estado se encuentran las condiciones laborales (físicas, emocionales, mentales logísticas, vehículos e Infraestructura) de los obreros de Recojo de Residuos Sólidos y de Limpieza Pública, en esta Municipalidad Provincial, y proponer mejoras a las mismas, desde la administración científica y lo que dice las normas de la OIT y de la OMS. </t>
  </si>
  <si>
    <t>DR. MARIO RUESTA YARLEQUÉ</t>
  </si>
  <si>
    <t>"ANÁLISIS DE TOTAL QUALITY MANAGEMENT EN LAS EMPRESAS DE MANUFACTURA"</t>
  </si>
  <si>
    <t>DR. VÍCTOR HUGO RAMÍREZ ORDINOLA</t>
  </si>
  <si>
    <t>ING. MANUEL ANTONIO ADRIANZÉN DE LAMA</t>
  </si>
  <si>
    <t>Mejorar las operaciones de las empresas de manufactura, mediante el análisis de Total Quality Management.</t>
  </si>
  <si>
    <t>Mejorar las operaciones de las empresas de manufactura.</t>
  </si>
  <si>
    <t>“TRATAMIENTO DE LA ATOMICIDAD Y EL AISLAMIENTO EN UN SISTEMA DE ADMINISTRACIÓN DE BASE DE DATOS”</t>
  </si>
  <si>
    <t>ING. JOSÉ ALBERTO NAVARRO PARDO</t>
  </si>
  <si>
    <t>ING. JORGE ALVARADO TABACCHI</t>
  </si>
  <si>
    <t>Demostrar la factibilidad técnica de implementación de las características ACID: Atomicidad y Aislamiento para proyectos de desarrollo de software.</t>
  </si>
  <si>
    <t>Brindar las pautas técnicas de implementación de las características ACID: Atomicidad y Aislamiento para proyectos de desarrollo de software.</t>
  </si>
  <si>
    <t>"DISEÑO DE UN ALGORITMO CUÁNTICO PARA BÚSQUEDAS AVANZADAS"</t>
  </si>
  <si>
    <t>ING. REUCHER CORREA MOROCHO</t>
  </si>
  <si>
    <t>Analizar y Diseñar un Algoritmo cuántico que permita las búsquedas avanzadas en un computador cuántico simulado.</t>
  </si>
  <si>
    <t>1. Revisar la bibliografía de teorías y bases científicas referente a la Computación Cuántica.
2. Determinar los qubits necesarios para la operación de búsqueda.
3. Distinguir los criterios y formas de operación, basados en el entrelazamiento y superposición.
4. Analizar la secuencia del algoritmo cuántico.
5. Diseñar el algoritmo cuántico.
6. Definir estrategias implementación del Algoritmo.</t>
  </si>
  <si>
    <t>La necesidad de los resultados de esta investigación por el uso de tecnología futurista, como es el uso de compuertas lógicas cuánticas.</t>
  </si>
  <si>
    <t>M.Sc. ARQ. FABIO SAMUEL CARBAJAL BENGOA</t>
  </si>
  <si>
    <t>DR. ARQ. WALTER ORLANDO GUERRERO FRANCO.</t>
  </si>
  <si>
    <t>1.- Identificar las fuentes de contaminación del Dren Sechura y la proporción en que lo hacen;
2.- Determinar los impactos de la contaminación del Dren Sechura,
3.- Identificar los métodos de descontaminación de las aguas del Dren Sechura y determinar su viabilidad técnica y económica; 
4.-Precisar la normatividad jurídica sobre la contaminación de este tipo de aguas e identificar las instituciones públicas y privadas involucradas con el mismo, así como la competencia de cada una; 
5.-Proponer medidas de política y una estrategia para mitigar la contaminación del Dren Sechura.</t>
  </si>
  <si>
    <t>UN PROGRAMA EN EL SOFTWARE MAXIMA PARA GRAFICAR CURVAS ESPECIALES, DADAS COMO LA INTERSECCION DE DOS SUPERFICIES, CON BASE EN EL METODO DE BISECCION</t>
  </si>
  <si>
    <t xml:space="preserve">LIC. ROBERT IPANAQUÉ CHERO
</t>
  </si>
  <si>
    <t>Elaborar un programa en el software Máxima para graficar curvas espaciales, dadas como la intersección de dos superficies, con base en el método de bisección.</t>
  </si>
  <si>
    <t>Elaborar un programa que será enviado a Mario Rodríguez para que sea incluido en la próxima versión de Máxima.</t>
  </si>
  <si>
    <t>1. Aplicar el método de bisección a la aproximación de la solución de un sistema de dos ecuaciones con tres variables mediante segmentos.
2. Elaborar un algoritmo para aplicar el método de bisección a la aproximación de la solución de un sistema de dos ecuaciones con tres variables.
3. Codificar un programa, en el software Máxima, basado en el algoritmo para aplicar el método de bisección a la aproximación de la solución de un sistema de dos ecuaciones con tres variables.
4. Enviar el resultado al encargado del mantenimiento de la página oficial de Máxima para que incluya dicho progrma en la próxima versión de Máxima.</t>
  </si>
  <si>
    <t>METODO OUTRANKING "VIKOR" Y APLICACIONES</t>
  </si>
  <si>
    <t>ING. JUAN ESPINOZA AREVALO</t>
  </si>
  <si>
    <t>Facilitar la teoria fundamental y aplicaciones del metodo multicriterio  "VIKOR", al decisor de una empresa en la toma de decisiones para elegir la mejor alternativa de selección</t>
  </si>
  <si>
    <t>1.- actualizar y dar calidad educativa a los alumnos de la UNP, que tengan que ver con la toma de decisiones de modo racional aplicando metodos multicriteriales.  2.- Facilitarles a dichos alumnos el estudio del metodo multicriterio VIKOR y sus aplicaciones.  Motivar a los alumnos y docentes de la UNP a que desarrollen otras aplicaciones del metodo VIKOR.</t>
  </si>
  <si>
    <t>Determinar los métodos de cubicación de tierra más prácticos y precisos</t>
  </si>
  <si>
    <t xml:space="preserve"> Determinar la información necesaria para cubicar volúmenes de tierra
 Determinar el método más adaptable  a los fines del proyecto
 Determinar el método más económico
</t>
  </si>
  <si>
    <t xml:space="preserve">COMPARATIVO DE MÉTODOS DE CUBICACIÓN DE TIERRAS </t>
  </si>
  <si>
    <t>métodos de cubicación de tierras más prácticos y precisos que otros</t>
  </si>
  <si>
    <t>Elaborar un modelo de simulación de estrategias y políticas para la formación del Ingeniero Industrial de la Universidad Nacional de Piura bajo el enfoque sistémico.</t>
  </si>
  <si>
    <t>Identificar los objetivos, políticas y estrategias para la formación del Ingeniero Industrial
• Elaborar el modelo conceptual del sistema.
• Diseñar e implementar el modelo estructural del sistema.
• Simular en el computador el modelo de dinámica de sistemas.
• Evaluar el efecto las políticas y estrategias sobre la formación del Ingeniero Industrial</t>
  </si>
  <si>
    <t>Nos  va a sirvir como un modelo que puede ser utilizado para el proceso enseñanza aprendizaje de las asignaturas que se imparten sobre simulación en dinámica de sistemas.</t>
  </si>
  <si>
    <t xml:space="preserve">ING. JULIO JIMENEZ CHAVESTA                 </t>
  </si>
  <si>
    <t>Elaborar un Programa de Capacitación en Pedagogía para mejorar la calidad de la enseñanza de la Facultad de Ingeniería Industrial de la Universidad Nacional de Piura – 2018</t>
  </si>
  <si>
    <t>Poner en marcha un plan de capacitación en pedagogía con finalidad esencialmente formativa, de tal forma que toda la comunidad de la Facultad de Ingeniería Industrial, sirva como una herramienta para la mejora de la calidad del proceso de enseñanza-aprendizaje</t>
  </si>
  <si>
    <t xml:space="preserve">“CARACTERIZACION DE ACEITE ESENCIAL DE Citrus aurantifolia Swingle “LIMÓN” DE TAMBO GRANDE – PIURA </t>
  </si>
  <si>
    <t xml:space="preserve">ING. GUSTAVO MORENO QUISPE    </t>
  </si>
  <si>
    <t>FEDU</t>
  </si>
  <si>
    <t>Extraer el  aceite esencial de limón (Citrus aurantifolia Swingle) por hidrodestilación con trampa Clevenger y caracterizarlo por espectrofotometría (IR, UV/Vis y Cromatografía de gases acoplado a un espectrofotómetro de masas).</t>
  </si>
  <si>
    <t>Es factible caracterizar los aceites esenciales del Citrus aurantifolia Swingle” limón” de Tambo Grande – Piura por espectroscopia molecular y cromatografía de gases.</t>
  </si>
  <si>
    <t>ARELLANO MORÁN, GRABIEL</t>
  </si>
  <si>
    <t>Identificar los determinantes de la Confianza Institucional en el distrito de Piura, y a partir  de ello, plantear implicancias de política que se deriven del estudio.</t>
  </si>
  <si>
    <t xml:space="preserve">El presente trabajo es un diagnóstico acerca del nivel en que se encuentra la confianza institucional del distrito de Piura, ubicado en la provincia de Piura y región del mismo nombre. Su desarrollo será en coordinación con la Municipalidad del Distrito y los resultados serán presentados a ellos a fin de difundirlo, coordinarlo y ponerlo en práctica.
Dicho trabajo se justifica en razón de ser una necesidad imperante, que traerá beneficios a la población. </t>
  </si>
  <si>
    <t>FORESTACIÓN EN ÁREA DEGRADADA DE BOSQUE SECO CON ESPECIE NATIVA: SAPOTE, ALTERNATIVA DE INDUSTRIALIZACIÓN EN EL DISTRITO DE MIGUEL CHECA, SULLANA.</t>
  </si>
  <si>
    <t xml:space="preserve">DR. DUBERLI ANDRADE VÁZQUEZ </t>
  </si>
  <si>
    <t xml:space="preserve">DR. WALTER EDUARDO CHAVEZ CASTRO
ECON° TEODORO MARQUEZ TACURE
</t>
  </si>
  <si>
    <t>Recuperar una parte del área degradada de bosque seco, aperturando la posibilidad de desarrollo sustentable de la zona dado que se generaría oportunidades económicas para el poblador rural, perspectivas de industrialización del fruto del sapote y mejoramiento paisajístico con posibilidad de la actividad turística y urbanismo ecológico.</t>
  </si>
  <si>
    <t xml:space="preserve">Generar una oportunidad de desarrollo silvo pastoril a partir de una mejora del bosque seco que le permita al poblador desarrollar actividades de pequeña ganadería, apicultura, con la posibilidad de industrializar el fruto del sapote </t>
  </si>
  <si>
    <t>PASIVACION DE EFLUENTES CONTENIENDO CIANURO DE SODIO PROVENIENTES DE PROCESOS HIDROMETALURGICOS AURIFEROS MEDIANTE METODO  DE ACIDIFICACION, VOLATILIZACION Y REGENERACION.</t>
  </si>
  <si>
    <t xml:space="preserve">ING. ELMER ARENAS RIOS               </t>
  </si>
  <si>
    <t>ING. OSCAR ALIAGA FLORES          ING. ROYVELI CARHUACHIN GUTIERREZ</t>
  </si>
  <si>
    <t>Recuperar el cianuro de sodio en los efluentes líquidos provenientes del proceso de lixiviación mediante el método de  acidificación – volatilización – regeneración.</t>
  </si>
  <si>
    <t>Mediante un método apropiado: acidificación, volatilización y regeneración se recuperara el cianuro de sodio presente en  los efluentes líquidos provenientes del proceso de lixiviación.</t>
  </si>
  <si>
    <t>EFECTOS DEL FENOMENO DEL "NIÑO COSTERO" EN LA LIQUIDEZ Y RENTABILIDAD DE LOS NEGOCIOS DEL CASERIO POZO DE LOS RAMOS DEL DISTRITO DE CURA MORI, AÑO 2018</t>
  </si>
  <si>
    <t xml:space="preserve">CPC. ROMAN VILCHEZ INGA                              </t>
  </si>
  <si>
    <t xml:space="preserve">                              CPC. FREDY ARMANDO ELIAS QUINDE</t>
  </si>
  <si>
    <t>12 MESES</t>
  </si>
  <si>
    <t>Determinar los efectos del fenomeno del "Niño Costero" en la liquidez y rentabilidad de los negocios del Caserio Pozo de los Ramos del distrito de Cura Mori</t>
  </si>
  <si>
    <t>Implementar el Manual de Funciones, para la empresa A &amp; G Transporte y Comercialización SRL, en la que se definan funciones, actividades y perfil de cada cargo, de tal forma que cumplan con las tareas específicas, para el logro de los objetivos de la empresa.</t>
  </si>
  <si>
    <t>El resultado de este proyecto manual de funciones, se convertirá en una herramienta útil para la empresa A &amp; G Transporte y Comercialización SRL, ya que permitirá definir funciones, tareas, actividades y perfil de cada cargo, de tal forma que los funcionarios puedan cumplir a cabalidad con las tareas específicas, ya que contribuye al logro de la misión y objetivos de la empresa.</t>
  </si>
  <si>
    <t>“GESTIÓN DEL CONOCIMIENTO Y SU INFLUENCIA EN LA MEJORA DE LOS PROCESOS ADMINISTRATIVOS DE LA ESCUELA PROFESIONAL DE INGENIERÍA INFORMATICA DE LA UNIVERSIDAD NACIONAL DE PIURA.”</t>
  </si>
  <si>
    <t>DR. RIGO FELIX REQUENA FLORES</t>
  </si>
  <si>
    <t>Caracterizar la Gestión del Conocimiento en la EPII de la UNP para determinar cómo influye en la mejora de los procesos administrativos</t>
  </si>
  <si>
    <t>“CUANTIFICACION DE METALES PESADOS EN LA HARINA TOSTADA DE ALGARROBA (Prosopis pallida)”</t>
  </si>
  <si>
    <t>“Cuantificación de metales pesados en la harina tostada de algarroba (Prosopis pallida)”</t>
  </si>
  <si>
    <t>LIC. RAFAEL GUTARRA LUJAN</t>
  </si>
  <si>
    <t>Establecer la eficacia del uso del cine en una sesion de aprendizaje</t>
  </si>
  <si>
    <t>El uso del cine en la sesion de aprendizaje optimiza la la recepcion de los contenidos programados en una asignatura</t>
  </si>
  <si>
    <t>DRA SILVIA MATICORENA CAMPOS</t>
  </si>
  <si>
    <t>Investigar la puesta en practica de valores que poseen los estudiantes de la escuela profesional de Educacion Inicial y Primaria de la Facultad de Ciencias Sociales y Educacion</t>
  </si>
  <si>
    <t xml:space="preserve">DRA. JANET ALCANTARA MASIAS       </t>
  </si>
  <si>
    <t>En ciencia y Tecnologia</t>
  </si>
  <si>
    <t>Elaborar el libro que permita conocer el campo, los metodos y las tecnicas de la peleografia y archivistica buscando propiciar de manera didactica la incursion del estudiante en la investigacion historica</t>
  </si>
  <si>
    <t>LIC. RAUL ALCALA SANDOVAL</t>
  </si>
  <si>
    <t>MG. JOSE CENTURION PAYRASAMAN</t>
  </si>
  <si>
    <t xml:space="preserve">DRA. FANNY QUEZADA DE CENTURION  </t>
  </si>
  <si>
    <t xml:space="preserve">Determinar los puntos de encuentro de la asistencia tecnica brindada a directivos y docentes de las instituciones educativa focalizadas para la complementacion del curriculo. </t>
  </si>
  <si>
    <t xml:space="preserve">1.- Describir el nivel de la competencia de la planificacion curricular alcanzado por directivos y docentes de un grupo de instituciones educativas focalizadas en la implementacion del Curriculo Nacional.                                   2.-  Establecer relaciones entre los niveles de la competencia de planificacion curricular obtenidos por un grupo de directivos y docentes de las instituciones educativas focalizadas para la implementacion del Curriculo Nacional en el Marco del Buen desempeño del Directivo y Docente.                                                                                          3.- Caracterizar los puntos de encuentro del modelo didactico de la planificacion curricular en aula que orientar la asistencia tecnica en las instituciones educativas focalizadas para la implementacion del Curriculo Nacional </t>
  </si>
  <si>
    <t xml:space="preserve"> 24/01/18</t>
  </si>
  <si>
    <t xml:space="preserve"> ING. JAVIER JAVIER ALVA                 </t>
  </si>
  <si>
    <t xml:space="preserve"> Aislar y controlar los chongos causantes de enfermedades de la vid</t>
  </si>
  <si>
    <t xml:space="preserve">Estudiar a eficacia in vitro de fungicidas en el control de hongos patógenos de la vid
Aislar e identificar hongos asociados a las enfermedades de la vid.
</t>
  </si>
  <si>
    <t>COMPORTAMIENTO PRODUCTIVO, EVALUACIÓN Y MANTENIMIENTO DE GENOTIPOS EXPERIMENTALES Y VARIEDADES DE ALGODONERO (Gossypium barbadense L.) DE FIBRA EXTRA LARGA EN PIURA, 2018</t>
  </si>
  <si>
    <t xml:space="preserve">ING. PEDRO REYES MORE             </t>
  </si>
  <si>
    <t>Contribuir al mejoramiento de los niveles de productividad y sostenibilidad del algodonero de fibra extra larga, mediante la generación, evaluación, producción y cultivo de genotipos mejorados, para hacerlo competitivo en el mercado nacional e internacional.</t>
  </si>
  <si>
    <t xml:space="preserve">• Contribuir al conocimiento de la fenología del cultivo del algodonero en una nueva época de siembra
• Caracterizar, evaluar y mantener las accesiones de la colección local de germoplasma, con fines de utilización para el programa de mejoramiento genético.
• Generar y evaluar nuevos materiales genéticos acorde con las exigencias de la industria textil, la satisfacción de los productores, los consumidores y la respuesta al cambio ambiental.
• Evaluar y multiplicar las líneas genéticas promisorias de fibra extra larga en cuanto a rendimiento, calidad de fibra y comportamiento frente a los cambios ambientales.
• Formar y multiplicar la semilla básica de una nueva variedad multilineal sobre la base de seis líneas promisorias de algodonero (UNP M-2016), obtenida por nuestro Proyecto de Investigación en Algodón.  
</t>
  </si>
  <si>
    <t>MEDIOS SELECTIVOS PARA EL CRECIMIENTO DE AISLAMIENTOS PIURANOS DE CYLINDROCARPON IN VITRO</t>
  </si>
  <si>
    <t>DR. EDGAR RODRIGUEZ GALVEZ</t>
  </si>
  <si>
    <t>Desarrollar medios selectivos para el crecimiento de Cylindrocarpun spp</t>
  </si>
  <si>
    <t xml:space="preserve">LIC. LUIS MEJIA ALEMAN                             </t>
  </si>
  <si>
    <t>Investigar los obstaculos epistemologicos a traves de la TAD en el algebra lineal</t>
  </si>
  <si>
    <t>OPTIMIZACION DE LOS PROCESOS DE SEPARACION, RECOLECCION Y TRATAMIENTO DE PETROLEO Y GAS EN LA INDUSTRIA DEL PETROLEO</t>
  </si>
  <si>
    <t>Aplicar, saber y conocer las metodologias tecnicas empleadas en la industria petrolera para estimar las variables del proceso de separacion gas-petroleo, tratamiento y recoleccion y a la vez diferenciar todos los procesos que ocurren en la industria petrolera.</t>
  </si>
  <si>
    <t>ING. JUAN ALIAGA RODRIGUEZ</t>
  </si>
  <si>
    <t>ESTIMACIOB DE RIESGOS EN LOS BARRIOS LETICIA Y NICARAGUA - MANCORA - TALARA</t>
  </si>
  <si>
    <t>DR. JUAN MOREANO SEGOVIA</t>
  </si>
  <si>
    <t>DIFERENCIAS OSTEOLOGICAS DE CENTROPOMUS NIGRESCENS G, CAULOLATILUS HUBBSI D., CHEILOLODACTYLUS  VARIEGATUS V.</t>
  </si>
  <si>
    <t>Reconocer las características osteológicas de los componentes óseos de tres especies que pertenecen a las familias Centropomidae, Malacanthidae, y Cheilodactylidae, con el fin de establecer los atributos distintivos que faciliten su diagnosis taxonómica en la identificación de contenidos estomacales de peces mayores pelágicos como demersales.</t>
  </si>
  <si>
    <t>Determinar el grado de relación entre el clima social familiar y los niveles de  conflictos en los estudiantes de la Facultad de Ciencias Sociales y Educación de la Universidad Nacional de Piura, año 2018</t>
  </si>
  <si>
    <t>ING. NESTOR ZAPATA PALACIOS</t>
  </si>
  <si>
    <t>Diseñar un sistema fotovoltaico autónomo para suministrar energía a los equipos eléctricos portátiles de los alumnos de la facultad de Ingeniería Industrial</t>
  </si>
  <si>
    <t>Identificar los peligros geologicos que afectan los Barrios Leticia y Nicaragua.     - Determinar los niveles de vulnerabilidad de los Barrios Leticia y Nicaragua.                   -Calcular el nivel de riesgo  para los peligros geologicos identificados.                               - Establecer parametros de prevencion y mitigacion para tratar las diferentes clases de peligros geologicos que afectan a la zona.</t>
  </si>
  <si>
    <t>ESTUDIO DEL IMPACTO EN LAS IRAS GENERADO POR EL POLVO ACUMULADO DESPUES DE LAS LLUVIAS DEL FEN DEL 2018 EN LA CIUDAD DE PIURA</t>
  </si>
  <si>
    <t>Dr. Jose Chang Valdiviez</t>
  </si>
  <si>
    <t>Dr. Valdemar Tene Farfan,   Dr. Jose Rodriguez L.</t>
  </si>
  <si>
    <t>PROPUESTA DE UN PLAN DE MANEJO DE RESIDUOS SOLIDOS EN EL LABORATORIO DE BIOLOGIA CELULAR DE LA ESCUELA PROFESIONAL DE CIENCIAS BIOLOGICAS. 2018</t>
  </si>
  <si>
    <t xml:space="preserve">BLGO. RICARDO PRIETO ALVAREZ         </t>
  </si>
  <si>
    <t xml:space="preserve">Realizar un estudio de impacto  en las infecciones respiratorias agudas generado por el polvo acumulado despues de las lluvias del FEN del 2017 en la ciudad de Piura.           - Recopilar informacion con respecto a las IRAS generado por el polvo.                                 - dar a conocer las consecuencias del material particulado </t>
  </si>
  <si>
    <t>GRADOS BRIX DE LOS RECURSOS FLORALES USADOS COMO ALIMENTO POR LOS COLIBRIES (TROCHILIDAE) EN EL CAMPUS DE LA UNIVERSIDAD NACIONAL DE PIURA</t>
  </si>
  <si>
    <t>Estimar los grados Brix de los recursos florales usados por los colibríes (TROCHILIDAE), en el campus de la Universidad Nacional de Piura.</t>
  </si>
  <si>
    <t xml:space="preserve">• Establecer que especies de colibríes presenta el campus de la UNP.
• Caracterizar las especies vegetales, del cual liba el néctar los colibríes dentro del campus de la UNP.
• Cuantificar los grados Brix, del néctar que producen las especies vegetales dentro del campus de la UNP.
</t>
  </si>
  <si>
    <t xml:space="preserve"> 15 meses</t>
  </si>
  <si>
    <t>LOS TEST ONLINE (MOODLE)COMO HERRAMIENTA DE APOYO EN EL APRENDIZAJE DE GEOMETRIA ANALITICA</t>
  </si>
  <si>
    <t>LIC. ELMER PORFIRIO DIAZ CONTRERAS</t>
  </si>
  <si>
    <t>Determinar el efecto que producen los test online en el aprendizaje de geometria Analitica , en los estudiantes de segundo ciclo de la facultad de Ingenieria Agricola de la UNP</t>
  </si>
  <si>
    <t>IMPLEMENTACION DE UN MANUAL  DE EDUCACION AMBIENTAL PARA LA ESCUELA PROFESIONAL DE INGENIERIA QUIMICA</t>
  </si>
  <si>
    <t xml:space="preserve">Implementar un manual de Educacion Ambiental dentro de la escuela de Ingenieria Quimica de la Universidad Nacional de Piura </t>
  </si>
  <si>
    <t>1.- Identificar y conocer los conceptos y criterios fundamentales de la educacion ambiental.                                                              2.- elaborar un diagnostico de las necesidades de la inclusion del componente ambiental en la carrera de Ingenieria Quimica de la Universidad Nacional de Piura.                3.- Relacionar el ambito del ejercicio de la Ingenieria Quimica con la materia ambiental, catalogando los aspectos que configuran dicha materia dentro del ejercicio profesional del ingeniero quimico.                                        4.- Formular una propuesta del manual de educacion ambiental para la escuela de Ingenieria Quimica.</t>
  </si>
  <si>
    <t>Ing. Ruth Aida Concha Velarde</t>
  </si>
  <si>
    <t>Ing. Susana Esther Morales Cabeza</t>
  </si>
  <si>
    <t xml:space="preserve">  17/07/18</t>
  </si>
  <si>
    <t>TECNOLOGIA, MECANISMO Y DESARROLLO LIMPIO EN LA MINERIA NACIONAL</t>
  </si>
  <si>
    <t xml:space="preserve">DR. WILSON SANCARRANCO CORDOVA, </t>
  </si>
  <si>
    <t xml:space="preserve"> ING. ING. ANIBAL LLACZA BARRERA, ING. JONATHAN W. SANCARRANCO ESTELA</t>
  </si>
  <si>
    <t xml:space="preserve">   12/07/18</t>
  </si>
  <si>
    <t xml:space="preserve">Reducir las emisiones de gases de efecto invernadero en paises endesarrollo </t>
  </si>
  <si>
    <t xml:space="preserve">  03/08/18</t>
  </si>
  <si>
    <t>ESTUDIO GEOTECNICO Y DE MECANICA DE SUELOS PARA EL PROYECTO: MEJORAMIENTO Y AMPLIACION DEL SERVICIO DE AGUA PARA RIEGO DE LOS CANALES YAPATERA, CANAL PRINCIPAL, TRIGO LA VIÑA Y CHECO FENIX DEL CENTRO POBLADO CRUZ BLANCA -YAPATERA, DISTRITO DE CHULUCANAS, PROVINCIA DE MORROPON-REGION PIURA</t>
  </si>
  <si>
    <t>UMERES RIVEROS WALTER</t>
  </si>
  <si>
    <t xml:space="preserve"> MEJORAR LAS CONDICIONES SOCIOECONOMICAS DE LA COMUNIDAD AL TENER PRONTO UNA INFRAESTRUCTURA DE CANALES DE CONDUCCION DE AGUA DEBIDAMENTE REVESTIDOS DE CONCRETO.</t>
  </si>
  <si>
    <t xml:space="preserve">• EXPLORAR LA ZONA DE CAPTACION SOBRE EL RIO YAPATERA
• EXPLORAR EL CANAL PRINCIPAL
• EXPLORAR EL CANAL TRIGO LA VIÑA
• EXPLORARA EL CANAL CHECO FENIX
• ESTUDIO DE CANTERAS
</t>
  </si>
  <si>
    <t xml:space="preserve">DR. JUAN JOSE JACINTO CHUNGA </t>
  </si>
  <si>
    <t>CONTROL BIOLÓGICO DE NEMATODOS CON MICROORGANISMOS NATIVOS DEL CULTIVO DE VID-PIURA 2018</t>
  </si>
  <si>
    <t>ING. EDGAR MALDONADO DUQUE</t>
  </si>
  <si>
    <t>Buscar alternativas de control biológico viables con la participación de microorganismos antagonistas del suelo.</t>
  </si>
  <si>
    <t>ANALISIS, PREVENCION Y ESTRATEGIAS EN LA OPERATIVIDAD DE LA MAQUINARIA AGRICOLA EN LA REGION PIURA</t>
  </si>
  <si>
    <t>DR. FERNANDO NOE CISNEROS</t>
  </si>
  <si>
    <t>Formular un plan estrategico para la prevencion de riesgos en el uso de la maquinaria agricola</t>
  </si>
  <si>
    <t>MG. RAUL CHUNGA PURIZACA</t>
  </si>
  <si>
    <t>DR. JORGE MARCHENA JAUREGU</t>
  </si>
  <si>
    <t>Aplicar, calificar y baremar el cuestionario de motivación y estrategias de aprendizaje en el contexto de la población universitaria de la Universidad Nacional de Piura.</t>
  </si>
  <si>
    <t xml:space="preserve"> DR. SANTIAGO HERRERA NAVARRO</t>
  </si>
  <si>
    <t xml:space="preserve">  12/09/18</t>
  </si>
  <si>
    <t xml:space="preserve">Determinar el proceso adecuado que le corresponde plantear al justiciable en los casos de responsabilidad contractual.  </t>
  </si>
  <si>
    <t>Con los resultados que se obtengan de la presente investigación se contribuiría a que los justiciables que se vean involucrados en algún caso de responsabilidad civil contractual, se les facilite el proceso de adecuado al que deben recurrir en cada caso específico.</t>
  </si>
  <si>
    <t>TEXTO: MATEMATICA BASICA EN LA U.N.P.</t>
  </si>
  <si>
    <t>Elaborar un texto en matematicas basica que cubra las necesidades de todo ingresante a la UNP, considerando su secuencia, aclarar conceptos y entes matematicos y que permita comprender y entender la rigurosidad de las conclusionesen el desarrollo de los conceptos matematicos</t>
  </si>
  <si>
    <t>1.- Presentar un ordenamiento de las secuencias de las matematicas respecto de los programas de enseñanza.                                                2.- Presentar en forma clara los conceptos y sus diferentes deducciones y consecuencia de los mismos.                                                     3.-  Presentar ejemplos claros en su planteamiento y la solucion de los mismos.</t>
  </si>
  <si>
    <t xml:space="preserve">LINEA DE INVESTIGACIÓN </t>
  </si>
  <si>
    <t>SUB LINEA</t>
  </si>
  <si>
    <t>Aprovechamiento y gestión sostenible del Ambiente y los Recursos Naturales</t>
  </si>
  <si>
    <t>Mejoramiento y aprovechamiento de suelos</t>
  </si>
  <si>
    <t>PRESUPUESTO UNP -FEDU</t>
  </si>
  <si>
    <t>Cambio climático</t>
  </si>
  <si>
    <t>AGRONOMIA</t>
  </si>
  <si>
    <t>Biodiversidad y mejoramiento genético</t>
  </si>
  <si>
    <t>Diagnóstico y manejo integrado de plagas y enfermedades</t>
  </si>
  <si>
    <t>Biodiversidad y biotecnología ambiental</t>
  </si>
  <si>
    <t>Agroindustria y seguridad alimentaria</t>
  </si>
  <si>
    <t>ING. CIVIL</t>
  </si>
  <si>
    <t>Ingeniería civil, arquitectura y urbanismo</t>
  </si>
  <si>
    <t>Línea de estructuras</t>
  </si>
  <si>
    <t>Legislación y ciencias políticas</t>
  </si>
  <si>
    <t>Derecho civil: nuevas tendencias</t>
  </si>
  <si>
    <t>Derecho</t>
  </si>
  <si>
    <t>Ciencias jurídicas</t>
  </si>
  <si>
    <t>Conservación, restauración y gestión del patrimonio arquitectónico y urbano</t>
  </si>
  <si>
    <t>Salud pública</t>
  </si>
  <si>
    <t>Intervenciones integrales en enfermedades transmisibles y no transmisibles en salud comunitaria</t>
  </si>
  <si>
    <t>MEDICINA</t>
  </si>
  <si>
    <t>ADMINISTRACION</t>
  </si>
  <si>
    <t>Educación, familia y sociedad</t>
  </si>
  <si>
    <t xml:space="preserve">Tecnología de la información y comunicación aplicada a la docencia
universitaria
</t>
  </si>
  <si>
    <t>AÑO SABATICO: "ESTUDIO SITUACIONAL DE LAS CONDICIONES LABORALES DEL PERSONAL DE SERVICIO DE RECOLECCIÓN DE RESIDUOS SÓLIDOS Y LIMPIEZA PÚBLICA DE LA MUNICIPALIDAD PROVINCIAL DE PIURA EN EL AÑO 2018: PROPUESTAS DE MEJORA"</t>
  </si>
  <si>
    <t>Ciencias contables y administrativas</t>
  </si>
  <si>
    <t>Funciones administrativas sectores público y privado</t>
  </si>
  <si>
    <t>Contabilidad aplicada</t>
  </si>
  <si>
    <t>CONTABILIDAD</t>
  </si>
  <si>
    <t>Economía y negocios</t>
  </si>
  <si>
    <t>Microeconomía y economía de las empresas</t>
  </si>
  <si>
    <t>ECONOMIA</t>
  </si>
  <si>
    <t xml:space="preserve">Estimar e identificar los determinantes de la Demanda Social y Mercado ocupacional de la Carrera Profesional de Economíade la UNP en la Región Piura. </t>
  </si>
  <si>
    <t>Identificar los factores explican la demanda por parte de los egresados de educación secundaria de Instituciones Educativas Privadas y Públicas en la Región Piura, por seguir la Carrera Profesional de Economía.  Estimar e identificar los determinantes de la demanda de las organizaciones o grupos de interés por los profesionales de la Carrera Profesional de Economía, en la Región Piura  Estimar la oferta de la Carrera Profesional de Economía, en la Región Piura en el periodo 2012 –  2017</t>
  </si>
  <si>
    <t xml:space="preserve">Dr.  ELÍAS SAUD CASTILLO CÓRDOVA </t>
  </si>
  <si>
    <t>Economía de las finanzas y del desarrollo financiero</t>
  </si>
  <si>
    <t>Negocios internacionales en el marco de acuerdos de integración</t>
  </si>
  <si>
    <t>Economía de la gestión pública</t>
  </si>
  <si>
    <t>Economía del desarrollo</t>
  </si>
  <si>
    <t>Sociología jurídica y antropología jurídica</t>
  </si>
  <si>
    <t>Aprovechamiento y conservación de los recursos naturales</t>
  </si>
  <si>
    <t>SUB  LINEA</t>
  </si>
  <si>
    <t>PESQUERA</t>
  </si>
  <si>
    <t>MODULO DE LA OPERACIÓN UNITARIA: LA DESTILACIÓN</t>
  </si>
  <si>
    <t>Tecnología agroindustrial alimentaria</t>
  </si>
  <si>
    <t>Nuevas tecnologías acuícolas y pesqueras</t>
  </si>
  <si>
    <t>ZOOTECNIA</t>
  </si>
  <si>
    <t>INDUSTRIAL</t>
  </si>
  <si>
    <t>Informática, electrónica y telecomunicaciones</t>
  </si>
  <si>
    <t>Computación</t>
  </si>
  <si>
    <t>Plataforma deTIC</t>
  </si>
  <si>
    <t>Ciencia de datos</t>
  </si>
  <si>
    <t>Innovación tecnológica agropecuaria</t>
  </si>
  <si>
    <t>Tecnología energética</t>
  </si>
  <si>
    <t>Administración de personas</t>
  </si>
  <si>
    <t>• Desarrollar la activación de un sistema de seguridad inteligente y económica, para el Pabellón Administrativo de la Facultad de Ingeniería Industrial de la Universidad Nacional de Piura</t>
  </si>
  <si>
    <t xml:space="preserve">• Identificar las características diversas de los puntos a monitorear en el Pabellón Administrativo de la Facultad de Industrial como, oficinas y laboratorios.
• Desarrollar el hardware que se necesita para cada característica, ubicación y cantidad de sensores instalados para el proceso de respuesta del sistema de seguridad domótica, ante la detección de intruso.
• Elaborar un entorno de desarrollo integrado de código abierto basado en Java que realice la activación del sistema de seguridad domótica para el Pabellón Administrativo de la Facultad de Ingeniería Industrial.
• Realizar un reporte comparativo de la solución de seguridad domótica propuesta con el método tradicional de instalación de rejas llamadas, sobrepuertas y sobre-ventanas
</t>
  </si>
  <si>
    <t>DISEÑO Y CONSTRUCCIÓN DE UNA MÁQUINA LAMINADORA DE ARCILLA</t>
  </si>
  <si>
    <t>Diseñar y construir una máquina para la elaboración de láminas de arcilla.</t>
  </si>
  <si>
    <t xml:space="preserve"> Diseñar y analizar la parte mecánica y estructural de manera que soporte las cargas a las     
            que estará sometida la máquina, en función a las necesidades del proceso de laminado. 
 Diseñar el sistema hidráulico y eléctrico de la máquina que permitan la aplicación de     
            pruebas para garantizar el funcionamiento adecuado del sistema.
 Determinar el costo total del diseño y construcción de la máquina
</t>
  </si>
  <si>
    <t>Ingeniería química, de materiales y procesos</t>
  </si>
  <si>
    <t>Diseño de equipos y plantas de procesos</t>
  </si>
  <si>
    <t>CARACTERIZACION  DE LA CAPACIDAD EMPRENDEDORA EN LOS ALUMNOS DE LA UNIVERSIDAD NACIONAL DE PIURA</t>
  </si>
  <si>
    <t xml:space="preserve">Determinar las caracteristicas de la capacidad emprendedora en los alumnos  de la universidad nacional de piura </t>
  </si>
  <si>
    <t>DR. CESAR AUGUSTO ATOCHE PACHERRES</t>
  </si>
  <si>
    <t>Determinar la relación entre el compromiso organizacional docente y las variables demográficas en las Escuelas Profesionales de Ingeniería de la Universidad Nacional de Piura.</t>
  </si>
  <si>
    <t>EDUCACION</t>
  </si>
  <si>
    <t>Tecnologías de información y comunicación en ámbitos educativos</t>
  </si>
  <si>
    <t>HISTORIA Y GEOGRAFÍA</t>
  </si>
  <si>
    <t>Conocer el uso de software libre QGIS y aplicarlo a la enseñanza de geografía y cartografía en la Facultad de Ciencias Sociales y Educción, Escuela de Historia y Geografía período 2018-2019, realizando una propuesta didáctica innovadora de aprendizaje cooperativo, en transferencia tecnológica, para los estudiantes de la especialidad de Historia y Geografía</t>
  </si>
  <si>
    <t>Desarrollo humano y sus relaciones con la estética, la lúdica y la creatividad</t>
  </si>
  <si>
    <t>Teoría y gestión del currículo</t>
  </si>
  <si>
    <t>Comunicación, medios y cultura de masas</t>
  </si>
  <si>
    <t>La comunicación a través de los medios audiovisuales y las nuevas tecnologías</t>
  </si>
  <si>
    <t xml:space="preserve">a. Medir el nivel de conflicto  a los estudiantes.
b. Medir el nivel clima social familiar de los estudiantes.
c.  Establecer la relación entre el clima social familiar y los niveles de conflicto de los estudiantes
</t>
  </si>
  <si>
    <t xml:space="preserve">Características de la familia y sistematización de experiencias de
intervención educativa y terapéutica en la familia disfuncional
</t>
  </si>
  <si>
    <t>Conocimiento en áreas específicas de los niveles de educación básica regular</t>
  </si>
  <si>
    <t>MINAS</t>
  </si>
  <si>
    <t>Línea de saneamiento e hidráulica</t>
  </si>
  <si>
    <t>Petroquímica</t>
  </si>
  <si>
    <t>Evaluación de impacto ambiental</t>
  </si>
  <si>
    <t>ngeniería civil, arquitectura y urbanismo</t>
  </si>
  <si>
    <t>Línea de geotecnia</t>
  </si>
  <si>
    <t>COMPOST Y ROCA FOSFORICA Y SU EFECTO E LA CAPTACION DE MERCURIO EN EL CULTIVO DE MAIZ</t>
  </si>
  <si>
    <t>DTERMINAR EL MATERIAL (COMPOST O ROCA FOSFORICA) MAS EFICIENTE EN LA REDUCCION DE LA BIODISPONIBILIDAD DEL MERCURIO</t>
  </si>
  <si>
    <t>DTERMINAR LA CANTDAD DE MERCURIO EN PLANTA CULTIVADA/ CUNTIFICAR EL DESARROLLO MORFOLOGICO DE L PLNATA DE MAIZ CULTIVADA</t>
  </si>
  <si>
    <t>DR. VASQUEZ ARRIETA-ALEJANDRO</t>
  </si>
  <si>
    <t>ING. RAUL IZQUIERDO GONZALES/LIC. LEMIN ABANTO CERNA/DR. DENNYS SILVA VALDIVIEZO</t>
  </si>
  <si>
    <t>Pre y pos cosecha, vida útil y transformación de productos agrícolas</t>
  </si>
  <si>
    <t>EVALUACION DE LAS CONSESIONES Y LOS CONFLICTOS SOCIALES EN LA MACRO REGION SUR DEL PERU, AÑOS 2016-2018</t>
  </si>
  <si>
    <t>DR. GLICERIO TAYPE  QUINTANILLA</t>
  </si>
  <si>
    <t>EVALUAR LA TENDENCIA DE LAS CONSESIONES MINERAS OTORGADAS POR EL ESTADO PERUANO EN L AMACRO REGION SUR Y SU RELACION CON LOS COFLICTOS SOCIALES EN EL PERIODO 2016-2018</t>
  </si>
  <si>
    <t>Derecho ambiental: conservación ambiental y responsabilidad social</t>
  </si>
  <si>
    <t>ING.CASTRO CORONADO DANTE</t>
  </si>
  <si>
    <t>ING.FARIAS ALBURQUERQUE-FERRER</t>
  </si>
  <si>
    <t>EL CRECIMIENTO PRODUCTIVO (MANUFACTURERO) COMO HERRAMIENTA PARA MEJORAR LA CALIDAD DE VIDA DEL PERU</t>
  </si>
  <si>
    <t>LLEGAR A  DETERMINAR POR QUE  SI TENEMOS UN "CRECIMENTO ECONOMICO" TENEMOS UN DECRECIMIENTO DE LA CALIDAD DE VIDA DE LOS PERUANOS.</t>
  </si>
  <si>
    <t>Matemática y estadística</t>
  </si>
  <si>
    <t>Geometría y calculo simbólico</t>
  </si>
  <si>
    <t>Matematica</t>
  </si>
  <si>
    <t>Regresión y series de tiempo</t>
  </si>
  <si>
    <t>Ciencias-Fisica</t>
  </si>
  <si>
    <t>Meteorología y climatología</t>
  </si>
  <si>
    <t>Ciencias-Matematica</t>
  </si>
  <si>
    <t>Sistemas digitales</t>
  </si>
  <si>
    <t>CIENCIAS-MATEMATICA</t>
  </si>
  <si>
    <t>Desarrollo de materiales y aplicaciones</t>
  </si>
  <si>
    <t>Enseñanza y didáctica de la matemática</t>
  </si>
  <si>
    <t>Ciencias- Biologia</t>
  </si>
  <si>
    <t>Diversidad de la fauna acuática</t>
  </si>
  <si>
    <t>Ciencias-Biologia</t>
  </si>
  <si>
    <t xml:space="preserve">Dr. SEGUNDO P. CASTAÑEDA VIGO </t>
  </si>
  <si>
    <t xml:space="preserve">Mg.   LEMIN ABANTO CERNA /Mg..  RONALD MINCHOLA ALZA </t>
  </si>
  <si>
    <t>Ciencias-Estadistica</t>
  </si>
  <si>
    <t xml:space="preserve"> Determinar el efecto de la aplicación del Aula Invertida con mediación de la plataforma virtual en el desarrollo de las competencias investigativas en egresados de la carrera profesional de Ciencias de la Comunicación</t>
  </si>
  <si>
    <t xml:space="preserve">Implementar un Programa de Aula Invertida con mediación de la plataforma virtual en el desarrollo de las competencias investigativas en egresados de la carrera profesional de Ciencias de la Comunicación.                                          Analizar los resultados de aprendizaje obtenidos por los estudiantes después de la implementación de Programa de del Aula Invertida con mediación de la plataforma virtual en el desarrollo de las competencias investigativas en egresados de la carrera profesional de Ciencias de la Comunicación                                                                             Identificar el nivel de satisfacción de los estudiantes acerca de la implementación   </t>
  </si>
  <si>
    <t>15 MESES</t>
  </si>
  <si>
    <t>15 meses</t>
  </si>
  <si>
    <t xml:space="preserve">1. Formulación de una actividad forestal con la especie sapote nativo de Piura.
2. Investigar la posibilidad de industrialización del fruto del sapote para la industria alimentaria 
3. Analizar la viabilidad maderera del sapote en la zona.
4. Contribuir a la recuperación de áreas degradadas, contribuyendo a la recuperación del equilibrio ecológico.
</t>
  </si>
  <si>
    <t>16 meses</t>
  </si>
  <si>
    <t>21 meses</t>
  </si>
  <si>
    <t>DR. MARTÍN CASTILLO AGURTO
DR. SEGUNDO CALLE RUIZ</t>
  </si>
  <si>
    <t>Microeconomía y Economía de Empresa</t>
  </si>
  <si>
    <t>Conocer los factores que determinan la compra de autos por parte de las familias piuranas.</t>
  </si>
  <si>
    <t xml:space="preserve">Describir las características de la demanda de autos en la ciudad de Piura. 
Establecer los elementos que determinan la compra o no de un auto por parte de las familias peruanas.
</t>
  </si>
  <si>
    <t>El estudio de la demanda con modelos de elección discreta permitirá avanzar en el conocimiento del comportamiento del consumidor.</t>
  </si>
  <si>
    <t>DR. BENJAMÍN BAYONA RUIZ</t>
  </si>
  <si>
    <t>El presente trabajo de investigación ayudará a los estudiantes y profesores a realizar de manera práctica, a través de un método científico la operacionalización de variables pero enfocada a la disciplina jurídica; asimismo, en este punto, servir de guía para la elaboración del proyecto de tesis.</t>
  </si>
  <si>
    <t>Analizar las diferentes definiciones sobre  operacionalización de variables.
Determinar que es una categoría jurídica.
Evidenciar la manera de como extraer los indicadores de los conceptos jurídicos.
Evidenciar la importancia de que cada indicador debe ser medido con las fuentes del derecho.
Realizar de manera practica la operacionalización de variables de una tesis formal.
Realizar de manera practica la operacionalización de variables de una tesis de campo.</t>
  </si>
  <si>
    <t>Determinar cómo realizar la operacionalización de las variables jurídicas.</t>
  </si>
  <si>
    <t xml:space="preserve">Analizar los procesos que se deriven de la responsabilidad civil contractual
Analizar jurisprudencia nacional sobre responsabilidad civil contractual
</t>
  </si>
  <si>
    <t>27 meses</t>
  </si>
  <si>
    <t>15 Meses</t>
  </si>
  <si>
    <t>CARACTERISTICAS EPIDEMIOLÓGICAS, CLINICAS Y ETILÓGICAS DEL SÍNDROME FEBRIL E.S. I - 4 PACHITEA, PIURA 2013 - 2020. PERÍODO 7 VIGENCIA AÑO 2019</t>
  </si>
  <si>
    <t>Este estudio permitirá incrementar el conocimiento sobre la etiología viral del síndrome febril así como su comportamiento clínico y epidemiológico; del punto de vista práctico permitirá conocer los agentes etiológicos más frecuentes en Piura que causan el síndrome febril y los factores a los que se encuentran asociadas en el ámbito del distrito de Piura y Castilla; su comportamiento epidemiológico; ya que es un problema no bien conocido en la actualidad en nuestro medio, pero que es un problema que las autoridades, profesionales, y la comunidad no han podido resolver hasta ahora.</t>
  </si>
  <si>
    <t xml:space="preserve"> 13/4/2018</t>
  </si>
  <si>
    <t>1. Identificar los efectos de fenomeno "El Niño Costero en la liquidez de los negocios del caserio Pozo de los Ramos del distrito de Cura Mori año 2018.   
2. Identificar los efectos de fenomeno "El Niño Costero en la rentabilidad de los negocios del caserio Pozo de los Ramos del distrito de Cura Mori año 2018.</t>
  </si>
  <si>
    <t>Se pretende conocer los efectos que produjo el fenomeno "Niño Costero", con respecto a la liquidez y rentabilidad de los negocios del Caserio Pozo de los Ramos Cura Mori en el año 2018</t>
  </si>
  <si>
    <t>IMPLEMENTACIÓN DE UN MANUAL DE FUNCIONES PARA LA EMPRESA A&amp;G TRANSPORTE Y COMERCIALIZACIÓN SRL</t>
  </si>
  <si>
    <t>Implementar un manual de funciones básicas para los empleados de la empresa A &amp; G Transporte y Comercialización SRL.
Identificar los diferentes cargos de la estructura organizacional y los procesos desarrollados, por la empresa A &amp; G Transporte y Comercialización SRL.
Analizar las tareas asignadas de acuerdo a los diferentes departamentos, con el fin de establecer las actividades específicas que desarrollan los empleados en la organización.</t>
  </si>
  <si>
    <t>DR. MANUEL ARELLANO CASTILLO</t>
  </si>
  <si>
    <t>“EL DRAWBACK Y LA INCIDENCIA DE LA PRORRATA EN LA DETERMINACIÓN DEL IMPUESTO A LA RENTA EN LAS EMPRESAS EXPORTADORAS”</t>
  </si>
  <si>
    <t>El objetivo general del estudio es conocer en forma exploratoria las realidades en relación drawback y la prorrata, afirmando que todos los gastos han servido para obtener el beneficio, argumento que es inadmisible a la realidad de las empresas exportadoras.</t>
  </si>
  <si>
    <t>Identificar las características del drawback, sus condiciones, requisitos, tramitación.
Identificar la importancia que tiene este régimen aduanero para la promoción de las exportaciones.
Conocer la problemática que presenta la aplicación del drawback.
Promover la discusión creativa y los aportes de solución a esta problemática, a fin de contribuir a la competitividad empresarial y al desarrollo nacional.</t>
  </si>
  <si>
    <t>El drawback constituye un incentivo a los exportadores y productores de productos con valor agregado, ya que ayuda a compensar los aranceles cancelados totalmente al momento de la importación de insumos, piezas, materias primas y ello contribuye a que los costos de producción sean menores y por consiguiente se maximicen los beneficios para el país, promoviendo las exportaciones de productos no tradicionales. La tendencia es positiva ya que cada vez más el gremio exportador y el Estado peruano, están capacitando a los exportadores de productos principalmente no tradicionales para que se beneficien con el drawback y disminuyan los costos de producción de los productos para generar mayor competencia con productos fabricados en el extranjero.</t>
  </si>
  <si>
    <t>DR. CPC. VÍCTOR MANUEL LANDA MACHERO</t>
  </si>
  <si>
    <t>8 MESES</t>
  </si>
  <si>
    <t>Administración económico-financiero</t>
  </si>
  <si>
    <t>“MEJORAMIENTO DE LA CALIDAD DEL AGUA EN UN CULTIVO DE TILAPIA UTILIZANDO LA ACUAPONIA”</t>
  </si>
  <si>
    <t>ING. SEGUNDO ALBINES SALAZAR MSC.
    ING. LEONARDO ALVA CAMPOS</t>
  </si>
  <si>
    <t>ING. CESAR AUGUSTO RAMOS CHUNGA DR</t>
  </si>
  <si>
    <t>Utilizar la acuaponia en un cultivo de tilapia para mejorar la calidad del agua.</t>
  </si>
  <si>
    <t xml:space="preserve">• Demostrar que la integración de peces y plantas  en un cultivo asociado mejora la calidad de las aguas de un cultivo de tilapia.
• Determinar la presencia de gases contaminantes (nitratos, nitritos, amonio amoniaco y CO2) que desmejoran la calidad de las aguas en el cultivo de tilapia.
• Determinar los parámetros del agua en un  cultivo de tilapia y después del cultivo hidropónico (DBO, pH, OD, temperatura, transparencia).
• Comprobar si  la utilización de la  acuaponía,  reduce el consumo de agua en un cultivo de tilapia. </t>
  </si>
  <si>
    <t xml:space="preserve"> La acuaponia,  permitirá a los productores acuícolas diversificar su producción,  reutilizando la misma fuente de agua, permitiendo un menor uso de estas, se  mejorara también la calidad del agua para el cultivo de las especies  hidrobiológicas, así como también, se tendrán  nuevas alternativas de solución a  la problemática del hambre, tener nuevas fuentes de trabajo y la mejor  utilización de los recursos naturales. 
La utilización de la acuaponia en un cultivo de tilapia, permitira mejorar la calidad del agua y reducir el consumo del mismo.</t>
  </si>
  <si>
    <t>“DISEÑO Y ELABORACIÓN DE UN MODULO ACADÉMICO DE PRACTICAS PARA EL CURSO DE MICROBIOLOGÍA DE PRODUCTOS PESQUEROS”</t>
  </si>
  <si>
    <t>DRA. MARIA JIMENEZ FORERO.</t>
  </si>
  <si>
    <t xml:space="preserve">Diseñar  y elaborar  un módulo de prácticas  que   motive hacia un aprendizaje significativo en los  estudiantes  del curso Microbiología de Productos Pesqueros de la Facultad de Ingeniería Pesquera. </t>
  </si>
  <si>
    <t>Elaborar un módulo de prácticas que sirva como instrumento  estratégico de enseñanza aprendizaje que contenga los conocimientos  prácticos necesarios para el desarrollo del curso de Microbiología de Productos Pesqueros de la Facultad de Ingeniería Pesquera,  a fin de que los alumnos desarrollen habilidades y destrezas que deben evidenciar las aptitudes que deben demostrar, valores de responsabilidad que se manifestarán en el manejo y cuidado de los materiales y equipos del laboratorio  de control de calidad de la FIP,  que se utilicen en la ejecución de las prácticas para un   desempeño efectivo de sus competencias.
Para que los estudiantes puedan relacionar contenidos, saberes y experiencias, es necesario que los docentes aporten, alimenten sus conocimientos para la reflexión  práctica de hacer bien las cosas  educativas.</t>
  </si>
  <si>
    <t>1. Diseñar  un módulo de prácticas que motive hacia un aprendizaje significativo a los  estudiantes del curso Microbiología de Productos Pesqueros de la Facultad de Ingeniería Pesquera 
2. Elaborar  un módulo de prácticas  que   motive hacia un   aprendizaje significativo a los  estudiantes  del curso de Microbiología de Productos Pesqueros de la Facultad de Ingeniería Pesquera.</t>
  </si>
  <si>
    <t>Producción y transformación de alimentos</t>
  </si>
  <si>
    <t>Determinar el stock poblacional del recurso concha de abanico y su flujo productivo en la Asociación "Jesús fuente de bendición", en la zona de Parachique-Bahía de Sechura.</t>
  </si>
  <si>
    <r>
      <t xml:space="preserve">"EVALUACION DEL STOCK POBLACIONAL DEL RECURSO CONCHA DE ABANICO </t>
    </r>
    <r>
      <rPr>
        <i/>
        <sz val="11"/>
        <color theme="1"/>
        <rFont val="Arial Narrow"/>
        <family val="2"/>
      </rPr>
      <t>(Argopecten purpuratus)</t>
    </r>
    <r>
      <rPr>
        <sz val="11"/>
        <color theme="1"/>
        <rFont val="Arial Narrow"/>
        <family val="2"/>
      </rPr>
      <t xml:space="preserve"> Y FLUJO DE PRODUCCIÒN EN LA ASOCIACION DE PESCADORES RECOLECTORES EXTRACTORES Y CULTIVADORES ARTESANALES: "JESUS FUENTE DE BENDICION", ZONA PARACHIQUE-BAHIA DE SECHURA"</t>
    </r>
  </si>
  <si>
    <t>1. Determinar el Plan Anual de siembra y cosecha.
2. Efectuar monitoreos de stock poblacional y su dinámica que realiza.
3. Planificar el flujo de producción del recurso en el área determinada.</t>
  </si>
  <si>
    <t>Consolidar el ordenamiento bioeconómico consistente en el flujo productivo desde su siembra hasta su cosecha del recurso bivalvo, las tendencias en los desembarques y las biomasas de concha de abanico en el área de repoblamiento de la zona de Parachique y el rol que juega la ocurrencia de los eventos "El Niño".</t>
  </si>
  <si>
    <t>ING. MANUEL DOMINGO QUEREVALÚ TUME</t>
  </si>
  <si>
    <t>"CALIDAD HIGIENICA Y SANITARIA DE LA LECHE CRUDA DEL CENTRO PRODUCTIVO GRANJA ZOOTECNIA DE LA UNP.PERU.2019</t>
  </si>
  <si>
    <t xml:space="preserve">MÉDICO VETERINARIO MARCO S. GUERRA DELGADO, DR.
</t>
  </si>
  <si>
    <t>Inocuidad de alimentos de origen animal y saneamiento ambiental</t>
  </si>
  <si>
    <t>Determinar la calidad higiénica y sanitaria de la leche de vaca del Centro Productivo Granja Zootecnia-UNP</t>
  </si>
  <si>
    <t>Determinar la calidad higiénica y sanitaria de la leche de vaca del Centro Productivo Granja Zootecnia-UNP, a través del recurso de mesófilos aerobicos y coliformes
Determinar la calidad higiénica y sanitaria de la leche de vaca del Centro Productivo Granja Zootecnia-UNP, a través del recuento de células somáticas.</t>
  </si>
  <si>
    <t xml:space="preserve">• Implementar medidas correctivas para mejorar la producción de leche y su calidad en el Centro Productivo Granja Zootecnia. 
• Elaborar un cepario de microorganismos a partir de las muestras de leche de bovinos del Centro Productivo Granja Zootecnia.
</t>
  </si>
  <si>
    <t>"EVALUACIÓN DE PARÁMETROS PRODUCTIVOS EN TRES LINEAS DE POLLO DE ENGORDE (Cobb 500, Ross 308 y Hubbard), EN CRIANZA SEMITECNIFICADA EN PIURA-PERU 2018"</t>
  </si>
  <si>
    <t>Evaluar el rendimiento productivo de tres líneas de pollo de engorde: Cobb 500, Ross 308 yHubbard.</t>
  </si>
  <si>
    <t>1. Determinar parámetros productivos tales como: ganancia de peso, conversión alimenticia, y consumo de alimento; semanalmente en pollos Cobb 500, Ross 308 y Hubbard.
2. Determinar el porcentaje de mortalidad en pollos Cobb 500, Ross 308 y Hubbard.
3. Comparar los costos de producción entre líneas.
4. Comparar los parámetros productivos de cada línea y comparar entre ellas.</t>
  </si>
  <si>
    <t>Los resultados que se obtengan del presente trabajo de investigación serán como fuente de información para los estudiantes de la Facultad de zootecnia y carreras afines, también servirá para determinar el comportamiento de las tres líneas de pollos de carne en estudio en crianza semi tecnificada en condiciones de trópico seco. 
Asimismo, servirá como base de información para los pequeños avicultores los mismos que buscaran alternativas de alimentación, que sean elaborados por el propio avicultor de la zona para las líneas. Además permitirá evaluar bajo las condiciones del clima, proponiendo además realizar trabajos en otras épocas del año, bajo condiciones diferentes.  
Contribuirá dentro de un manejo adecuado permitir la disminución de la mortalidad, así como cuál de las líneas en estudio es mejor económicamente.</t>
  </si>
  <si>
    <t>ING. ZOOT. FERNANDO ACOSTA RUESTA</t>
  </si>
  <si>
    <t>ING. ZOOT. NAPOLEÓN TEJADA SALAZAR</t>
  </si>
  <si>
    <t>5 MESES</t>
  </si>
  <si>
    <t>Producción animal</t>
  </si>
  <si>
    <t>EVALUACIÓN DEL ESTADO REPRODUCTIVO Y ALTERACIONES  MACROSCÓPICAS DEL APARATO REPRODUCTOR DE HEMBRAS BOVINAS FAENADAS EN EL MATADERO FRIGORÍFICO MUNICIPAL DE PIURA, PERÚ  2018.</t>
  </si>
  <si>
    <t>Evaluar el estado reproductivo y establecer la prevalencia de las principales alteraciones anatomo-patológicas del aparato reproductor de hembras bovinas  sacrificadas en el  centro de faenamiento, durante el año 2018</t>
  </si>
  <si>
    <t xml:space="preserve">• Determinar la  actividad funcional de los ovarios  de las hembras bovinas gestantes y no gestantes
• Establecer la frecuencia de sacrificio de animales gestantes en el centro de faenamiento.
• Determinar el tiempo de la gestación por  trimestre mediante la medición fetal en hembras bovinas beneficiadas en el matadero.
• Diagnosticar las alteraciones  anatomo-patológicas  y porcentaje por enfermedad  presentadas en el aparato reproductor de hembras bovinas sacrificadas, según edad, raza y procedencia.
</t>
  </si>
  <si>
    <t xml:space="preserve">El presente proyecto permitirá tener una mirada general de cómo se encuentran reproductivamente las hembras bovinas criadas en los lugares de abastecimiento del centro de faenamiento (región Piura principalmente, y además de la zona norte de la región Cajamarca, Lambayeque); lo que a su vez permitirá desarrollar nuevos proyectos de investigación y de mejora en la reproducción de esta especie, con la finalidad de mitigar las fallas reproductivas que se tenga de manera congénita o adquirida. Por otra parte brindará información para concientizar a los ganaderos a fin de evitar el envió al centro de faenamiento de animales gestantes, debido a que se está perdiendo valor productivo y reproductivo para el establo, salvo que se trate de recomendación terapéutica. </t>
  </si>
  <si>
    <t>Comportamiento y bienestar de los animales de producción</t>
  </si>
  <si>
    <t>M.V. ADRIAN WILFREDO GUZMAN ZEGARRA M.Sc.</t>
  </si>
  <si>
    <t>M.V. VICTOR CRUZ CARRASCO PEÑA
M.V. JOEL DOMINGUEZ CORDOVA Mg.</t>
  </si>
  <si>
    <t>PRESUPUESTO UNP -FEDU
S/</t>
  </si>
  <si>
    <t xml:space="preserve">BIOFUNGICIDAS EN EL CONTROL DE LA ENFERMEDAD DE PUDRICION DE LA CORONA EN FRUTOS DE BANANO ORGANICO DE EXPORTACION EN PIURA </t>
  </si>
  <si>
    <t>Evaluar el efecto de los biofungicidas en el control de la enfermedad de pudrición de la corona en frutos de banano orgánico de exportación.</t>
  </si>
  <si>
    <t>Evaluar in vitro y en frutos de banano el efecto de biofungicidas comerciales frente a los hongos Colletotrichum musae, Thielaviopsis paradoxa, y Fusarium verticillioides agentes causales de la enfermedad de pudrición de la corona.</t>
  </si>
  <si>
    <t>Reducir la severidad de la enfermedad, los frutos de banano orgánico llegaran al mercado destino con buenas características de calidad.</t>
  </si>
  <si>
    <t>“IDENTIFICACION Y CONSERVACION DE LOS PRINCIPALES RECURSOS FITOGENETICOS PARA LA AGRICULTURA EN PIURA”</t>
  </si>
  <si>
    <t xml:space="preserve">1.- Identificar, describir y conservar variedades Agrícolas, cultivadas, tradicionales y silvestres en el Departamento de Piura.
2.- Clasificar la Biodiversidad Agrícola de acuerdo a uso alimentario y capacidad de exportación.
3.- Describir lugares con espacios tradicionales silvestres.
</t>
  </si>
  <si>
    <t>Identificar y describir cultivos agrícolas tradicionales y cultivados que forman parte de nuestra diversidad agrícola.</t>
  </si>
  <si>
    <t>Que sirva como una guía y orientación a los productores de maracuyá de los diferentes valles del departamento de Piura, podrán ser incorporados en los paquetes tecnológicos del cultivo de maracuyá, con el afán de mejorar su producción y productividad, a la vez que se convertirían como una alternativa de abonamiento con la adición de silicio.</t>
  </si>
  <si>
    <t xml:space="preserve">GILMER  AMADEO CAMACHO  LÁZARO  </t>
  </si>
  <si>
    <t xml:space="preserve"> 03/01/2018</t>
  </si>
  <si>
    <t>LIC. WALTER ALVA ALVA</t>
  </si>
  <si>
    <t>DIAGNOSTICO Y CONTROL DE ENFERMEDADES DE LA VID EN EL NORTE DEL PERU 2018-2019</t>
  </si>
  <si>
    <t xml:space="preserve"> Generacion de nuevos conocimientos para el desarrollo agrario,  Contribuirá a la sostenibilidad del cultivo, generar fuentes de trabajo, mantener el medio ambiente.</t>
  </si>
  <si>
    <t xml:space="preserve">Contribuir a mejorar la productividad y competitividad del cultivo en concordancia con el bienestar socioeconómico del productor, las exigencias actuales de la industria textil y de los consumidores. Además, porque enfrenta la urgente necesidad de encontrar respuestas locales favorables para el cultivo del algodonero en nuestra región, frente a los efectos del cambio climático. </t>
  </si>
  <si>
    <t>ING. HEBER ALCOSER CALLE          
DR. JUAN ADANAQUE ZAPATA,            ING. MARIELA VARGAS MARIGORDA</t>
  </si>
  <si>
    <t>1.- Probar medios selectivos para el desarrollo  de Cylindrocarpon a partir de tejido vejetal infectado. 
2.- Probar medios de cultivo selectivos para el desarrollo de cylindrocarpon a partir de suelo agricola</t>
  </si>
  <si>
    <t>a) Aislar Bacterias nativas que ejerzan un control eficiente contra nematodos 
b) Aislar Hongos nativos que ejerzan un control eficiente contra nematodos</t>
  </si>
  <si>
    <t>DR. CARLOS GRANDA WONG</t>
  </si>
  <si>
    <t>DR. CESAR RAUL TUESTA ALBAN         
ING. CANDELARIO PACHERRE TIMANA</t>
  </si>
  <si>
    <t>IDENTIFICACION Cochinillas Harinosas (Hemiptera pseudococcidae) ASOCIADAS A LOS FRUTALES DE EXPORTACION EN EL DEPARTAMENTO DE PIURA - PERU</t>
  </si>
  <si>
    <t>Identificar las especies de Pseudocóccidos prospectadas en cultivos agrícolas del departamento de Puira</t>
  </si>
  <si>
    <t>Permitirá conocer las medidas de control para realizar un buen manejo en el control de las cochinillas.</t>
  </si>
  <si>
    <t>Identificar los posibles riesgos que puede haber en el uso de la maquinaria agrícola
Realizar un análisis y diagnóstico de la situación externa e interna en la actualidad, que  permita conocer el entorno y las condiciones que el operario está expuesto.
Formular una propuesta orientada a establecer los objetivos, la estrategia y el programa de acción para la prevención de riesgos.</t>
  </si>
  <si>
    <t>RESPUESTA DE DOS GENOTIPOS DE ARROZ (ORYZA SATIVA L.) A LA APLICACIÓN DE FUENTES NITROGENADAS EN SIEMBRA POR TRASPLANTE.</t>
  </si>
  <si>
    <t>ING. CESAR PUICON AÑAZCO</t>
  </si>
  <si>
    <r>
      <t>Evaluar la respuesta de dos genotipos de arroz (</t>
    </r>
    <r>
      <rPr>
        <i/>
        <sz val="11"/>
        <color theme="1"/>
        <rFont val="Arial Narrow"/>
        <family val="2"/>
      </rPr>
      <t xml:space="preserve">Oryza sativa L.) </t>
    </r>
    <r>
      <rPr>
        <sz val="11"/>
        <color theme="1"/>
        <rFont val="Arial Narrow"/>
        <family val="2"/>
      </rPr>
      <t>a la aplicación de fuentes nitrogenadas en siembra por trasplante.</t>
    </r>
  </si>
  <si>
    <t>1. Determinar el genotipo de mejor respuesta para rendimiento y componentes morfoproductivos.
2. Determinar la fuente nitrogenada de mejor respuesta para rendimiento de los genotipos de arroz en estudio.
3. Determinar el tratamiento de mejor respuesta para rendimiento y componentes morfoproductivos de los genotipos de arroz en estudio.</t>
  </si>
  <si>
    <t>Contribuir de alguna manera al conocimiento de los agricultores de la zona en estudio, ponerlos en práctica y mejorar el rendimiento del cultivo de arroz.</t>
  </si>
  <si>
    <t>18 MESES</t>
  </si>
  <si>
    <t>16 MESES</t>
  </si>
  <si>
    <t>17 MESES</t>
  </si>
  <si>
    <t xml:space="preserve"> ING. TEOBALDO LEON GARCIA                   
ING. CARMEN QUITO RODRIGUEZ             
LUCIANA TORRES LUDEÑA</t>
  </si>
  <si>
    <t>ING. LUCIANA MERCEDES TORRES LUDEÑA, MBA</t>
  </si>
  <si>
    <t>24 MESES</t>
  </si>
  <si>
    <t xml:space="preserve"> 15 MESES</t>
  </si>
  <si>
    <t>"SIMULACION DE ESTRATEGIAS Y POLÍTICAS DE GESTIÓN PARA LA FORMACIÓN DEL INGENIERO INDUSTRIAL BAJO EL ENFOQUE SISTEMICO – CASO UNIVERSIDAD NACIONAL DE PIURA"</t>
  </si>
  <si>
    <t>“PROGRAMA DE CAPACITACIÓN EN PEDAGOGÍA PARA MEJORAR LA CALIDAD DE LA ENSEÑANZA DE LA FACULTAD DE INGENIERÍA INDUSTRIAL DE LA UNIVERSIDAD NACIONAL DE PIURA – 2018”</t>
  </si>
  <si>
    <t>Analizar el nivel de capacitación en pedagogía de los docentes de la Facultad de Ingeniería Industrial.
Analizar los instrumentos de gestión pedagógica utilizados por los docentes de la Facultad de Ingeniería Industrial (sílabos, instrumentos de evaluación, uso de plataforma virtual, sesiones de clase, etc.)
Analizar la formación posgradual de los docentes de la Facultad de Ingeniería Industrial en relación a los procesos de enseñanza-aprendizaje.
Evaluar la eficacia, la eficiencia y la efectividad del Programa de Capacitación en Pedagogía para los docentes de la Facultad de Ingeniería Industrial de la Universidad Nacional de Piura mediante mecanismos de evaluación.</t>
  </si>
  <si>
    <t>Contribuir con la data de minerales presentes en la harina tostada, ya que no existe fuente de información en la región Piura.</t>
  </si>
  <si>
    <t>Dr. JUAN IGNACIO QUISPE NEYRA</t>
  </si>
  <si>
    <t>Dr. ALFREDO LAZARO LUDEÑA GUTIERREZ</t>
  </si>
  <si>
    <t>“DISEÑO DE UN SISTEMA FOTOVOLTAICO AUTÓNOMO, PARA SUMINISTRAR ENERGÍA A LOS EQUIPOS ELÉCTRICOS PORTÁTILES DE LOS ALUMNOS DE LA FACULTAD DE INGENIERÍA INDUSTRIAL”</t>
  </si>
  <si>
    <t>Caracterizar el recurso solar en nuestro medio en relación al sistema fotovoltaico autónomo a diseñar.
Diagnosticar la demanda energética en relación a los equipos eléctricos recargables que usan los estudiantes de la facultad de Ingeniería Industrial.
Diseñar el módulo del sistema fotovoltaico autónomo a proponer.
Identificar los diversos impactos esperados por el uso del sistema fotovoltaico en los ambientes de la facultad de Ingeniería Industrial.</t>
  </si>
  <si>
    <t>“DESARROLLO DE UN SISTEMA DE SEGURIDAD INTELIGENTE Y ECONÓMICO, PARA EL PABELLÓN ADMINISTRATIVO DE LA FACULTAD DE INGENIERÍA INDUSTRIAL DE LA UNIVERSIDAD NACIONAL DE PIURA”</t>
  </si>
  <si>
    <t xml:space="preserve">ING. CÉSAR ARTURO NIÑO CARMONA </t>
  </si>
  <si>
    <t>DR. ING. LUCIANO CASTILLO TORRES</t>
  </si>
  <si>
    <t xml:space="preserve">ING. JORGE MA SAN ZAPATA  Msc.
ING: ELMER QUEVEDO MOROCHO.
</t>
  </si>
  <si>
    <t>• Identificar las dimensiones que caracterizan la Gestión del Conocimiento en la EPII de la UNP.
• Describir las dimensiones que caracterizan la mejora de los Procesos Administrativos en la EPII de la UNP.
• Establecer la relación entre Gestión del Conocimiento y la mejora los Procesos Administrativos en la EPII de la UNP.</t>
  </si>
  <si>
    <t> Cuantificar la presencia de metales pesados en harina de algarroba.
 Realizar las pruebas de análisis físicos-químicos a la harina tostada de algarroba.
 Realizar las pruebas de análisis microbiológicos y organolépticos (color, olor, aroma y textura).</t>
  </si>
  <si>
    <t>• Sistematizar un marco teórico pertinente para el análisis e interpretación de la situación y perspectivas del presente tema de investigación, Identificando fundamentalmente qué es la violencia doméstica y en qué consiste el maltrato infantil.
• Reconocer la problemática de la violencia doméstica como un fenómeno social que afecta gravemente la vida de sectores vulnerables de la población como son mujeres, niñas y niños.
• Determinar la evolución de la violencia doméstica con base a los Datos de la Encuesta Demográfica y de Salud Familiar entre el período que comprende los años del 2013 al 2015.
• Generar un conjunto de Conclusiones y proponer algunas recomendaciones con base a los resultados obtenidos.</t>
  </si>
  <si>
    <t xml:space="preserve">1. Revisar y adecuar el marco teórico para a propósito de la siguiente investigación.
2. Estimar el nivel de confianza institucional de la población del distrito de Piura.
3. Priorizar e identificar los determinantes más importantes de la Confianza Institucional en la población del distrito de Piura.
4. Identificar estudios que muestren la relación que existe entre la confianza institucional y el crecimiento económico.
5. Ofrecer recomendaciones de política basada en la cuantificación de bienestar.
</t>
  </si>
  <si>
    <t>JOSÉ CANDELARIO BANCAYAN RUIZ</t>
  </si>
  <si>
    <t>"CONFIANZA INSTITUCIONAL EN EL DISTRITO DE PIURA: NIVEL, DETERMINANTES Y SU RELACION CON EL CRECIMIENTO ECONÓMICO  -  2018"</t>
  </si>
  <si>
    <t>"PERU: CRECIMIENTO ECONOMICO Y EXPORTACIONES DE RECURSOS NATURALES PERIODO 1970-2016"</t>
  </si>
  <si>
    <t xml:space="preserve">"VIABILIDAD TECNICO ECONOMICA DE LA MITIGACION DE LOS IMPACTOS DE LA CONTAMINACION DEL DREN SECHURA" </t>
  </si>
  <si>
    <t>"LA MORA EN EL SISTEMA DE LAS CAJAS MUNICIPALES UN ENFOQUE INTEGRAL, CASO DEPARTAMENTO DE PIURA (PERIODO DE 2011-2016)"</t>
  </si>
  <si>
    <t xml:space="preserve">"LAS EXPORTACIONES TRADICIONALES  Y EL CRECIMIENTO DE LA ECONOMIA PERUANA: PERIODO 1950-2017" </t>
  </si>
  <si>
    <t>"LA VIOLENCIA DOMÉSTICA EN EL PERÚ- EL CASO DE LAS MUJERES, NIÑAS Y NIÑOS - UN ANÁLISIS COMPARATIVO DESDE LA ENDES: 2013 AL 2016"</t>
  </si>
  <si>
    <t>"EVALUACION DE LOS DAÑOS MATERIALES DE LAS VIVIENDAS FAMILIARES AFECTADAS POR LA INUNDACION DEL RIO PIURA: NIÑO COSTERO 2017"</t>
  </si>
  <si>
    <t>"ESTUDIO DEL EMPLEO INFORMAL PERUANO UTILIZANDO LA BASE DE DATOS ENAHO 2016"</t>
  </si>
  <si>
    <t>"ESTUDIO  DE  DEMANDA  SOCIAL  Y  MERCADO  OCUPACIONAL  DE  LA  CARRERA  PROFESIONAL  DE ECONOMÍA. FACULTAD DE ECONOMÍA – UNIVERSIDAD NACIONAL DE PIURA"</t>
  </si>
  <si>
    <t>"DETERMINANTES DE LA DEMANDA DE AUTOS EN PIURA 2018"</t>
  </si>
  <si>
    <t>"EL PROYECTO DE TESIS JURIDICO PARTE III 3.2.- DEFINICIONES OPERACIONALES  Y OPERACIONALIZACIÓN DE VARIABLES JURÍDICAS"</t>
  </si>
  <si>
    <t xml:space="preserve">"PROCESOS DERIVADOS DE LA RESPONSABILIDAD CIVIL CONTRACTUAL" </t>
  </si>
  <si>
    <t>MG. LUIS GANOZA CHOZO</t>
  </si>
  <si>
    <t>Contribuir a la reducción de emisiones de CO2, toda vez que, en el Perú, nuestro principal aprovisionamiento de energía proviene de la combustión de petróleo y derivados, seguido de la energía hidráulica, recurso renovable que, si se aprovecha, aunque con irregularidades cuando se presentan periodos de sequía.</t>
  </si>
  <si>
    <t>Servir de apoyo a los intereses de la facultad de Ingeniería Industrial, que teniendo escuelas profesionales de Ingenierías debe liderar en el conocimiento y aplicación de tecnologías de vanguardia e instalarse paso seguido en todos los ambientes de la facultad, tanto el pabellón administrativo como para el pabellón de aulas, contribuyendo a mejorar el ambiente de estudio y trabajo, reduciendo al mínimo el uso de rejas y candados sin perder el nivel de seguridad necesario y sin reemplazar al personal de vigilancia. Pudiendo incluso replicarse el sistema de seguridad inteligente de éste proyecto al resto de la Universidad Nacional de Piura.</t>
  </si>
  <si>
    <t>La aplicación del conocimiento obtenido a través de la ciencia para la solución del problema permitirá el uso práctico tecnológico por medio del cual el diseño y construcción genera una nueva herramienta útil para los procesos de productos cerámicos.</t>
  </si>
  <si>
    <t>"EL CINE COMO RECURSO DIDACTICO EN LA SESION DE APRENDIZAJE"</t>
  </si>
  <si>
    <t>"LA PRACTICA DE LOS VALORES MORALES EN LOS ESTUDIANTES DE LAS ESCUELAS PROFESIONALES DE EDUCACION INICIAL Y EDUCACION PRIMARIA DE LA FACULTAD DE CIENCIAS SOCIALES Y EDUCACION DE LA UNIVERSIDAD NACIONAL DE PIURA - 2018"</t>
  </si>
  <si>
    <t>"LIBRO: PALEOGRAFIA Y ARCHIVISTICA EN LA INVESTIGACION HISTORICA"</t>
  </si>
  <si>
    <t>“COMPROMISO ORGANIZACIONAL DOCENTE DE LAS ESCUELAS PROFESIONALES DE INGENIERÍA DE LA UNIVERSIDAD NACIONAL DE PIURA Y SU CORRELACIÓN CON VARIABLES DEMOGRÁFICAS”</t>
  </si>
  <si>
    <t>"NIVELES DE MOTIVACIÓN Y ESTRATEGIAS DE APRENDIZAJE EN ESTUDIANTES DE LA UNP. APLICACIÓN DEL MSLQ"</t>
  </si>
  <si>
    <r>
      <rPr>
        <sz val="7"/>
        <color rgb="FF000000"/>
        <rFont val="Arial Narrow"/>
        <family val="2"/>
      </rPr>
      <t xml:space="preserve"> </t>
    </r>
    <r>
      <rPr>
        <sz val="11"/>
        <color rgb="FF000000"/>
        <rFont val="Arial Narrow"/>
        <family val="2"/>
      </rPr>
      <t>Aplicar el cuestionario de motivación y estrategias de aprendizaje al contexto de estudiantes universitarios de la Universidad Nacional de Piura.     Baremar el cuestionario de motivación y estrategias de aprendizaje al contexto de estudiantes universitarios de la Universidad Nacional de Piura.</t>
    </r>
  </si>
  <si>
    <t>"USO DE SOFWARE LIBRE QGIS APLICADO A LA ENSEÑANZA DEL ÁREA DE GEOGRAFIA Y CARTOGRAFÍA EN LA FACULTAD DE CIENCIAS SOCIALES Y EDUCACIÓN, ESCUELA DE HISTORIA Y GEOGRAFÍA PERÍODO 2018-2019. UNA PROPUESTA INNOVADORA DE APRENDIZAJE COOPERATIVO"</t>
  </si>
  <si>
    <t xml:space="preserve">"EL AULA INVERTIDA CON MEDIACIÓN DE PLATAFORMA VIRTUAL EN UNA EXPERIENCIA DE INVESTIGACIÓN DE EGRESADOS EN CIENCIAS DE LA COMUNICACIÓN" </t>
  </si>
  <si>
    <t>MG. BETTY MARÍA DEL SOCORRO MENDOZA DE LAMA</t>
  </si>
  <si>
    <t xml:space="preserve">DRA. LILLIAM ENRIQUETA HIDALGO BENITES </t>
  </si>
  <si>
    <t>MG. OSCAR MARIO OLIVA POICÓN</t>
  </si>
  <si>
    <t>DR.  MANUEL EDUARDO SAAVEDRA NÚÑEZ</t>
  </si>
  <si>
    <t xml:space="preserve">Aprender el manejo del software Libre Qgis en profundidad.
Aplicarlo en la enseñanza de la geografía y cartografía.
Plantear una propuesta didáctica innovadora de aprendizaje basado en la cooperación.
</t>
  </si>
  <si>
    <t>20 MESES</t>
  </si>
  <si>
    <t xml:space="preserve">"HÁBITOS DE ESTUDIO Y RENDIMIENTO ACADÉMICO EN ESTUDIANTES DEL PRIMER CICLO DE LA FACULTAD DE CONTABILIDAD" </t>
  </si>
  <si>
    <t>Determinar si existe relación entre los hábitos de estudio y el rendimiento académico de los estudiantes del primer ciclo de la Facultad de contabilidad.</t>
  </si>
  <si>
    <t>Determinar si existe relación entre el nivel de hábitos de estudio    correspondiente a la dimensión “forma de estudio” y el nivel del rendimiento académico, en los estudiantes del primer ciclo de la Facultad de contabilidad.
Determinar si existe relación entre el nivel de hábitos de estudio correspondiente a la dimensión “resolución de tareas” y el nivel del rendimiento académico, en los estudiantes del primer ciclo de la Facultad de contabilidad.
Determinar si existe relación entre el nivel de hábitos de estudio correspondiente a la dimensión “preparación de exámenes” y el nivel del rendimiento académico, en los estudiantes del primer ciclo de la Facultad de contabilidad.
Determinar si existe relación entre el nivel de hábitos de estudio correspondiente a la dimensión “forma de escuchar la clase” y el nivel del rendimiento académico, en los estudiantes del primer ciclo de la Facultad de contabilidad.
Determinar si existe relación entre el nivel de hábitos de estudio correspondiente a la dimensión “acompañamiento al estudio" y el nivel del rendimiento académico, en los estudiantes del primer ciclo de la Facultad de contabilidad.</t>
  </si>
  <si>
    <t>MGTR. CARLOS ALBAN BACA</t>
  </si>
  <si>
    <t>DRA. MAGDALENA ALBURQUEQUE ABAD</t>
  </si>
  <si>
    <t>"ANALISIS Y PERSPECTIVAS DEL CAPITAL EN LA ESCUELA DE COMUNICACIÓN SOCIAL DE LA UNIVERSIDAD NACIONAL DE PIURA: CONFIANZA Y COMPROMISO CÍVICO AÑO 2019"</t>
  </si>
  <si>
    <t>MGTR. JUAN MANUEL CORTEZ VASQUEZ</t>
  </si>
  <si>
    <t>Analizar la actuación del capital social en sus dimensiones tanto la confianza como el compromiso cívico en los estudiantes de la Escuela de Comunicación de la Universidad Nacional de Piura.</t>
  </si>
  <si>
    <t>Determinar el nivel de confianza existente entre los estudiantes de la Escuela de Comunicación de la Escuela de Comunicación de la Universidad Nacional de Piura.
Analizar el nivel de compromiso cívico presente entre los estudiantes de la Escuela de Comunicación de la Universidad Nacional de Piura.</t>
  </si>
  <si>
    <t>Pensamiento pedagógico.</t>
  </si>
  <si>
    <t>"PROPUESTA DE UNA GUIA DIDACTICA PARA EL CURSO DE LITERATURA HISPANOAMERICANA DE LA FACULTAD DE CIENCIAS SOCIALES Y EDUCACION DE LA UNIVERSIDAD NACIONAL DE PIURA 2019"</t>
  </si>
  <si>
    <t>Validar la propuesta de una guía didáctica para el curso de Literatura Hispanoamericana de la Escuela Profesional de Comunicación de la Facultad de Ciencias Sociales y Educación de la Universidad Nacional de Piura - 2019.</t>
  </si>
  <si>
    <t>1. Aplicar la guía didáctica en el dictado del curso de literatura hispanoamericana de la escuela profesional de comunicación.
2. Desarrollar habilidades intelectuales estratégicas y significativas en la lectura de textos literarios, para actuar con eficacia e iniciativa en las situaciones prácticas de la vida cotidiana.</t>
  </si>
  <si>
    <t>Tecnologías de la información y comunicación en ámbitos educativos.</t>
  </si>
  <si>
    <t>DR. ZOZIMO DOMINGUEZ MORANTE        
Mg INES TERESA TISSIERES ORTIZ        
DRA. BETTY PANTA SALAZAR</t>
  </si>
  <si>
    <t>1.- Conocer el nivel de practica de valores morales que poseen los estudiantes universitarios de las escuelas de Educacion Incial y Primaria de la UNP-2018.
2.- Conocer cual es el valor moral prioritario en la practica estudiantil en las escuelas de Educacion Inicial y Primaria.
3.- Evaluar el nivel de incidencia que tiene la practica de valores en el mundo actual y su formacion humanistica como formadores de futuros ciudadanos.
4.- Diseñar una propuesta de evaluacion criterial como instrumento para medir la escala de valores y su practica</t>
  </si>
  <si>
    <t>Proporcionar a los estudiantes elementos teoricos, metodos y tecnicas de paleografia y archivistica.
Introducir a los estudiantes en la lectura y transcripcion de documentos escritos desde el siglo XVI hasta el siglo XIX.       
Identificar y explicar el origen y la trascendencia de las instituciones generadoras de documentos o archivalia.
Proporcionar las tecnicas que facilitan el analisis y la comprension de los diversos tipos de documentos historicos.
Plantear algunas tecnicas para la lectura de documentos antiguos.</t>
  </si>
  <si>
    <t>LIC. LEONOR LOPEZ MURILLO</t>
  </si>
  <si>
    <t>"DIAGNOSTICO DE LA COMPETENCIA DE PLANIFICACION CURRICULAR EN UN GRUPO DE IIEE FOCALIZADAS PARA LA IMPLEMENTACION DEL CURRICULO NACIONAL: PUNTOS DE ENCUENTRO EN LA ASISTENCIA TECNICA"</t>
  </si>
  <si>
    <t>Medir las características del compromiso organizacional docente en las Escuelas Profesionales de Ingeniería de la Universidad Nacional de Piura.
Establecer la relación entre la dimensión continuidad y las variables demográficas.
Medir la relación entre la dimensión afectiva y las variables demográficas.
Describir la relación entre la dimensión normativa y las variables demográficas.</t>
  </si>
  <si>
    <t>MG. VICTOR PURIZACA ALDANA</t>
  </si>
  <si>
    <t>"CLIMA SOCIAL FAMILIAR Y SU RELACIÓN CON EL NIVEL DE CONFLICTOS ENTRE LOS ESTUDIANTES DE LA FACULTAD DE CIENCIAS SOCIALES Y EDUCACIÓN DE LA UNIVERSIDAD NACIONAL DE PIURA, AÑO 2018"</t>
  </si>
  <si>
    <t>TEDDY MPNTUFAR ABAD</t>
  </si>
  <si>
    <t>"PROPUESTA DE REFORZAMIENTO DE LAS HABILIDADES COGNITIVAS PARA DESARROLLAR EL JUICIO CRÍTICO REFLEXIVO EN LOS ESTUDIANTES DE PREGRADO EN LA ESPECIALIDAD DE EDUCACION INICIAL DE LA UNIVERSIDAD NACIONAL DE PIURA"</t>
  </si>
  <si>
    <t>Determinar el nivel de desarrollo de las destrezas básicas del pensamiento crítico mediante la aplicación de herramientas cognitivas, en los alumnos de la especialidad de educación inicial docente de la Universidad Nacional de Piura, 2017.</t>
  </si>
  <si>
    <t>Diagnosticar el nivel de las destrezas básicas del pensamiento crítico en los alumnos de educación inicial docente de la Universidad Nacional de Piura 2017.
Analizar el desarrollo de los contenidos de las áreas curriculares de la especialidad de formación inicial docente para hacer más efectivo el proceso de desarrollo del pensamiento crítico.
Identificar las herramientas cognitivas que utilizan los estudiantes en el desarrollo de los contenidos de las áreas curriculares de la especialidad de educación inicial docente de la Universidad Nacional de Piura, 2017.
Aplicar y validar una guía de estrategias, acudiendo a diversos criterios de especialistas para el desarrollo del pensamiento crítico.</t>
  </si>
  <si>
    <t>Cambio de actitud crítica en las alumnas de la Escuela de Educación Inicial de la Universidad Nacional de Piura</t>
  </si>
  <si>
    <t>"ESCUELA DE FORMACIÓN POLÍTICA PARA MUJERES: EXPERIENCIA DE REMARP"</t>
  </si>
  <si>
    <t>Describir las percepciones sobre la participación política de las mujeres de Piura, a través de la Escuela de formación política para mujeres.</t>
  </si>
  <si>
    <t>Incrementar el número de mujeres empoderadas.</t>
  </si>
  <si>
    <t>DELMA FLORES FARFÁN</t>
  </si>
  <si>
    <t xml:space="preserve">MARJORIE MADELEINE GAVILANO VILLEGAS
ALINA DEL PILAR ANTÓN CHÁVEZ
DIANA CAROLINA NUNURA SÁNCHEZ
JOSÉ MANUEL LALUPU VALLADOLID </t>
  </si>
  <si>
    <t>a. Identificar las características y percepciones sobre participación política de las participantes de la Escuela de Formación política.
b. Determinar el nivel de nivel de participación de las inscritas a la Escuela de formación política.</t>
  </si>
  <si>
    <t>9 MESES</t>
  </si>
  <si>
    <t>Características de la familia y sistematización de experiencias de intervención educativa y terapéutica en la familia disfuncional</t>
  </si>
  <si>
    <t>"PROGRAMAS DE INTERVENCIÓN PEDAGÓGICA EN POBLACIONES VULNERABLES PRESENTE EN ESTUDIANTES DE LA ESCUELA PROFESIONAL DE EDUCACIÓN PRIMARIA – FCCSSE-UNP. UNA EXPERIENCIA DE APRENDIZAJE-SERVICIO"</t>
  </si>
  <si>
    <t>Determinar la influencia de la experiencia de Aprendizaje Servicio en el desarrollo de la competencia diseño e implementación de un programa de intervención pedagógica en poblaciones vulnerables en los estudiantes del VII ciclo de la Escuela Profesional de Educación Primaria.</t>
  </si>
  <si>
    <t>a) Describir las características de la población de Pedregal Chico-Catacaos, afectada por el desborde del Río Piura.
b) Identificar actividades que se desarrollaron para la inserción y convivencia de los estudiantes del VII ciclo con la población de Pedregal Chico-Catacaos  
c) Analizar el diseño, implementación y ejecución del programa intervención pedagógica, basada en las necesidades de la población afectada por el desborde del Río Piura.</t>
  </si>
  <si>
    <t xml:space="preserve">Población beneficiaria del acompañamiento recibido por los estudiantes en todas las actividades desarrolladas durante los meses de agosto a diciembre.
Brindar apoyo psicológico y moral a una población afectada de manera severa por el desborde del rio Piura los días 27 y 30 de marzo del año 2017.
</t>
  </si>
  <si>
    <t xml:space="preserve">MARIA ELENA HUILCA FLORES </t>
  </si>
  <si>
    <t>13 MESES</t>
  </si>
  <si>
    <t>GUÍA METODOLÓGICA PARA LA EVALUACIÓN POR COMPETENCIAS EN LA UNIVERSIDAD NACIONAL DE PIURA, 2019</t>
  </si>
  <si>
    <t xml:space="preserve">JACQUELINE ELIZABETH ARELLANO RAMÍREZ </t>
  </si>
  <si>
    <t xml:space="preserve">ROSA DOLORES CASTRO TESÉN 
CARLOS ENRIQUE ARELLANO RAMÍREZ
ARNALDO LACHIRA ALBÁN 
RAMÓN COSME CORREA BECERRA 
</t>
  </si>
  <si>
    <t>Diseñar y validar una Guía Metodológica para la evaluación por competencias en la Universidad Nacional de Piura, 2019</t>
  </si>
  <si>
    <t xml:space="preserve">1. Diagnosticar las dificultades  y necesidades de los docentes para evaluar el aprendizaje de los estudiantes de las diferentes carreras de la Universidad Nacional de Piura.
2. Elaborar  y aplicar una Guía metodológica de evaluación por competencias para las disciplinas de ciencias y humanidades
3. Validar una Guía metodológica de evaluación por competencias para las disciplinas de ciencias y humanidades
</t>
  </si>
  <si>
    <t xml:space="preserve">Educación, Familia y Sociedad: </t>
  </si>
  <si>
    <t>Evaluación formativa, centrada en procesos como en productos o evidencias, que considera la complejidad del aprendizaje, que promueve la adquisición de conocimientos y su valoración a través del empleo de diversas técnicas e instrumentos como: Proyectos, resolución de problemas, estudio de casos, ensayos, reportes, ensayos, reportes de investigación, presentaciones orales, portafolios, rubricas, exámenes y otros; autoevaluación, heteroevaluación y coevaluación; una guía que propicie una evaluación continua, integral y humana.</t>
  </si>
  <si>
    <t>"INVESTIGACION ETNOGRAFICA: HECHOS  JUVENILES, HECHOS  DELINCUENCIALES"</t>
  </si>
  <si>
    <t>Conocer que enfoques se desarrollan en el entorno social donde viven los jóvenes y generar faltas y actos delictivos.</t>
  </si>
  <si>
    <t>HECTOR AUGUSTO CASTILLO MOULET</t>
  </si>
  <si>
    <t>• Determinar la problemática de la juventud actual
• Presentar los aspectos o áreas sociales que son tomadas bajo un punto de vista desusual o indiferente.
• Presentar alternativas para enfrentar la problemática juvenil o delincuencial y tratar de alcanzar una posible solución.</t>
  </si>
  <si>
    <t>Llegar a enfocar la juventud y las faltas que generan dentro de la sociedad.</t>
  </si>
  <si>
    <t>“ORIENTACIONES DIDÁCTICAS PARA DISEÑAR UN PLAN DE ACOMPAÑAMIENTO EN LOS PROGRAMAS DE POSGRADO DE LA FACULTAD DE CIENCIAS SOCIALES Y EDUCACIÓN DE LA UNIVERSIDAD NACIONAL DE PIURA”</t>
  </si>
  <si>
    <t xml:space="preserve">ALINA DEL PILAR ANTON CHAVEZ </t>
  </si>
  <si>
    <t>Desarrollo humano y sus relaciones con la estética, la lúdica y la
creatividad.</t>
  </si>
  <si>
    <t>Proponer orientaciones didácticas para diseñar un plan de acompañamiento en
los programas de posgrado de la Facultad de Ciencias Sociales y Educación de
la Universidad Nacional de Piura.</t>
  </si>
  <si>
    <t>Rediseñar el plan de estudio para que los estudiantes
logren culminar satisfactoriamente el proceso de formación en investigación, lo
que constituye la relevancia social y práctica de la investigación. Asimismo, al
formularse una propuesta de orientaciones didáctica, existe un aporte teórico
para el diseño de este tipo de planes en la educación de posgrado.</t>
  </si>
  <si>
    <t>"FACTORES RELACIONADOS CON EL APRENDIZAJE DIRIGIDO Y AUTÓNOMO EN LOS ESTUDIANTES DE LA FACULTAD DE CIENCIAS SOCIALES Y EDUCACIÓN DE LA UNIVERSIDAD NACIONAL DE PIURA, 2018".</t>
  </si>
  <si>
    <t>LUIS MARTÍN OJEDA SOSA</t>
  </si>
  <si>
    <t>LUIS ARNALDO CRUZ GARCÍA</t>
  </si>
  <si>
    <t>Identificar los factores de diferente naturaleza que se relacionan de manera causal y significativa tanto con el aprendizaje autónomo como con  el aprendizaje dirigido en los estudiantes de la Facultad de Ciencias Sociales y Educación de la Universidad Nacional de Piura</t>
  </si>
  <si>
    <t>Clasificar a los estudiantes de la Facultad de Ciencias Sociales y Educación, según  el tipo de aprendizaje – autónomo o dirigido- que predomina en ellos.
Evaluar, en función al aprendizaje autónomo, los factores personales, familiares y pedagógicos  de los estudiantes con aprendizaje autónomo de la Facultad de Ciencias Sociales y Educación; así como de los estudiantes con aprendizaje dirigido.
Evaluar, en función al aprendizaje autónomo, los factores personales, familiares y pedagógicos de los estudiantes con aprendizaje dirigido de la Facultad de Ciencias Sociales y Educación; así como de los estudiantes con aprendizaje dirigido.</t>
  </si>
  <si>
    <t xml:space="preserve">Diseñar las estrategias y medios adecuados para formar este aprendizaje autónomo en los estudiantes. </t>
  </si>
  <si>
    <t>Tecnología de la información y comunicación aplicada a la docencia
universitaria</t>
  </si>
  <si>
    <t>"PRACTICA DOCENTE EN EL AULA Y SU IMPLICANCIA EN LA VARIEDAD DE PROPUESTAS CURRICULARES DEL MINISTERIO DE EDUCACION"</t>
  </si>
  <si>
    <t>DR. JOSE MARTÍN MERINO MARCHAN</t>
  </si>
  <si>
    <t>Caracterizar la implicancia de la práctica docente en el aula, ante la variedad de propuestas curriculares del Ministerio de Educación.</t>
  </si>
  <si>
    <t>1. Describir la práctica docente en el aula, a nivel de planificación curricular, identificando cómo viene desempeñándose a nivel de planificación y desarrollo de los procesos pedagógicos.
2. Identificar las propuestas curriculares que manejan los docentes, definiendo las semejanzas y diferencias en relación a sus espectativas y operatividad del currículo.
3. Plantear una propuesta pedagógica pertinente que permita asegurar la operatividad de la práctica docente.</t>
  </si>
  <si>
    <t>"LA PRODUCCIÓN DE TEXTOS COMO HERRAMIENTAS DE SISTEMATIZACIÓN DE LOS PROYECTOS DE EMPRENDIMIENTO DE LAS MUJERES AFECTADAS POR EL NIÑO COSTERO"</t>
  </si>
  <si>
    <t>DRA. AURELIA ZAVALA PALACIOS</t>
  </si>
  <si>
    <t>LIC. ADOLFO VENEGAS JARA</t>
  </si>
  <si>
    <t>Adquirir herramientas para sistematizar los proyectos de emprendimientos de los pobladores afectados por El Niño Costero.</t>
  </si>
  <si>
    <t>1. Promover los proyectos de emprendiemiento para una mejor calidad de vida.
2. Fijar las herramientas de sistematización para la continuación de la identidad cultural.
3. Incentivar a la creación de nuevas formas de emprendimiento, basados en la organización y sistematización del conocimiento.</t>
  </si>
  <si>
    <t>1.- Conocer el nivel de desarrollo de las competencias comunicativas que poseen los alumnos y profesores de EducacionIinicial y Comunicaciones.
2.- Conocer el nivel de desarrollo de la criticidad, reflexion y la creatividad en los alumnos y profesores de Educacion Inicial y Comunicaciones despues de haber aplicado el recurso didactico del cine.
3.- Contrastar las diferencias significativas entre los resultados obtenidos antes y despues de la aplicacion del recurso didactico del cine en los alumnos y profesores de Educacion Inicial y Comunicaciones.</t>
  </si>
  <si>
    <t>Identificar las modalidades de acompañamiento en los programas de posgrado diseñar un plan de acompañamiento en los programas de posgrado de la Facultad de Ciencias Sociales y Educación de la Universidad Nacional de Piura
Describir dominios, competencias y desempeños a priorizar en un plan de acompañamiento en los programas de posgrado de la Facultad de Ciencias
Sociales y Educación de la Universidad Nacional de Piura
Identificar las estrategias formativas a utilizar en un plan de acompañamiento de los programas de posgrado de la Facultad de Ciencias Sociales y Educación de la Universidad Nacional de Piura
Describir la ruta metodológica de las estrategias formativas a utilizar en un plan de acompañamiento de los programas de posgrado de la Facultad de Ciencias Sociales y Educación de la Universidad Nacional de Piura.
Identificar los roles y responsabilidades de los actores involucrados en un plan de acompañamiento de los programas de posgrado de la Facultad de Ciencias Sociales y Educación de la Universidad Nacional de Piura</t>
  </si>
  <si>
    <t>“ESTUDIO CIENTÍFICO DE PARTÍCULAS DE SUELOS MENORES DE 0,20 nm DE PIURA, MEDIANTE  DIFRACCIÓN DE RAYOS-X, EN EL LABORATORIO ARGILAB/ESALQ/USP, BRASIL- 2019- 2020”</t>
  </si>
  <si>
    <t>DR. ING. MARIANO CALERO MERINO, M.Sc.</t>
  </si>
  <si>
    <t>a) Investigar las partículas del suelo menores a 0,20 nm existentes en algunos suelos de Piura, mediante la Difractometría de Rayo-X (DRX) en el laboratorio ARGILAB/  ESALQ/ USP- Brasil.
b) Presentar alternativas de manejo de suelos en base a los resultados obtenidos de esta pesquisa, para mejorar la producción y productividad agrícola del departamento de Piura.
c) Clasificar los suelos muestreados en el Sistema Internacional de Taxonomía 2020</t>
  </si>
  <si>
    <t>ING. JOSÉ REMIGIO ARGUELLO, M.Sc.
DR. ING° CÉSAR DELGADILLO FUKUSAKI
ING. VÍCTOR MANUEL REQUENA SULLÓN
DR. DENNYS R. SILVA VALDIVIEZO
ING. MIGUEL GALECIO JULCA, M.Sc.
ING. ULISES DARLIN ROMAN MONTALVAN, M.Sc.</t>
  </si>
  <si>
    <t xml:space="preserve">DR. JULIO CESAR VÁSQUEZ SEMINARIO </t>
  </si>
  <si>
    <t>"COMPORTAMIENTO DEL USUARIO DE LA TARJETA DE DEBITO EN EL BANCO DE LA NACIÓN SEDE PIURA-2018"</t>
  </si>
  <si>
    <t>Estudiar el comportamiento en el uso de la tarjeta de débito en el Banco de la Nación Sede Piura-2018</t>
  </si>
  <si>
    <t>1. Identificar las características socio-culturales del usuario orientado al uso de la tarjeta de débito en el Banco de la Nación Sede Piura-2018.
2. Identificar el rasgo psicológico del usuario orientado al uso de la tarjeta de débito en el Banco de la Nación Sede Piura-2018.
3. Identificar el tipo de evaluación del usuario orientado al uso de la tarjeta de débito en el Banco de la Nación Sede Piura-2018.</t>
  </si>
  <si>
    <t>Administración de operaciones</t>
  </si>
  <si>
    <t>Establecer las caracteristicas de la determinacion en los alumnos de la universidad nacional de piura.
Fijar las caracteristicas del perfeccionamiento en los alumnos de la universidad nacional de piura.
Estipular las caracteristicas de la confianza en los alumnos de la universidad nacional de piura.
Señalar las caracteristicas de la creatividad en los alumnos  de la Universidad Nacional de Piura</t>
  </si>
  <si>
    <t>10 MESES</t>
  </si>
  <si>
    <t>"RELACIONES COMUNITARIAS EN MINA ANCHALAY: PLAN DE MEJORA"</t>
  </si>
  <si>
    <t>DRA. ELIZABETH NOEMI ALVAREZ IPARRAGUIRRE</t>
  </si>
  <si>
    <t>ING.DR. FRANCISCO NOE OJEDA CERRO</t>
  </si>
  <si>
    <t>Elaborar un plan de mejora de las relaciones entre la comunidad y la empresa.</t>
  </si>
  <si>
    <t>1. Identificar de forma sistemática ventajas estratégicas.
2. Lograr los objetivos empresariales.
3. Viabilizar el desarrollo del proyecto.
4. Elaborar un programa de seguimiento.
5. Comprometer con un claro, transparente y continuo proceso de optimización del sistema de gestión empresarial.</t>
  </si>
  <si>
    <t>• Cuantificar las  anomalías  de la temperatura superficial del agua del mar(TSM) y  del  NIÑO COSTERO 2016- 2017
• Cuantificar las  anomalías de la temperatura del aire  del año Costero 2016- 2017
• Cuantificar las  anomalías de  las precipitaciones pluviales   del año Costero 2016- 2017
• Cuantificar las  anomalías de la humedad del aire del año Costero 2016- 2017.</t>
  </si>
  <si>
    <t>LIC. JOSE SILVA MECHATO
LIC. ANDRES CASTILLO MOSCOL</t>
  </si>
  <si>
    <t>14 MESES</t>
  </si>
  <si>
    <t>CIENCIAS</t>
  </si>
  <si>
    <t>Enseñanza de la Física</t>
  </si>
  <si>
    <t>CIENCIAS-FÍSICA</t>
  </si>
  <si>
    <t>DR. RICARDO VELEZMORO LEÓN
M.Sc. DANDY ALBERT SÁNCHEZ ESCURRA.</t>
  </si>
  <si>
    <t>1.- Desarrollar y presentar detalladamente la teoria del metodo multicriterio VIKOR.
2.- Realizar aplicaciones del metodo multicriterio VIKOR a evaluacion de personal, evaluacion de hospitales y evaluacion de alternativas de inversion.</t>
  </si>
  <si>
    <t xml:space="preserve">    ING. JUAN VELASQUEZ MELGAR
LIC. JAVIER MINCHOLA SANCHEZ</t>
  </si>
  <si>
    <t>21 MESES</t>
  </si>
  <si>
    <t>"OBSTACULOS EPISTEMOLOGICOS DESDE LA PERSPECTIVA DE LA TEORIA ANTROPOLOGICA DE LO DIDACTICO EN EL ALGEBRA LINEAL"</t>
  </si>
  <si>
    <t xml:space="preserve">   LIC. DIANA QUINTANA SANCHEZ</t>
  </si>
  <si>
    <t>DR. LUIS SAUL CESPEDES LOMPARTE</t>
  </si>
  <si>
    <t>LIC. GERARDO NAMUCHE MORALES 
LIC. JAVIER CHUNGA MECHATO</t>
  </si>
  <si>
    <t xml:space="preserve">
BLGO. ARMANDO FORTUNATO UGAZ CHERRE
BLGO. JESÚS MANUEL CHARCAPE RAVELO DR.
BLGO. ROBERT BARRIONUEVO GARCÍA M.SC.
BLGO. MARÍA DEL ROSARIO MONTES TORRES DRA.</t>
  </si>
  <si>
    <t>BLGO. ARMANDO FORTUNATO UGAZ CHERRE</t>
  </si>
  <si>
    <t>• Describir la morfología de las estructuras ósea de Centropomus nigrescens, Caulolatilus   hubbsi  y Cheilodactylus variegatus.
• Comparar las diferentes estructuras óseas entre Centropomus nigrescens, Caulolatilus   hubbsi  y Cheilodactylus variegatus. 
• Establecer los componentes osteológicos propios de Centropomus nigrescens, Caulolatilus   hubbsi  y Cheilodactylus variegatus como caracteres distintivos para su identificación.</t>
  </si>
  <si>
    <t xml:space="preserve">         BLGO. ALFREDO SANDOVAL NORABUENA     
BLGA. JULIA MERCEDES TICONA MICHILO</t>
  </si>
  <si>
    <t xml:space="preserve">  30/07/2018</t>
  </si>
  <si>
    <t>Remediación ambiental</t>
  </si>
  <si>
    <t>Realizar una descripcion probabilistica de los residuos solidos generados en el laboratorio de Biología Celular.
Establecer la forma adecuada de almacenamiento de los residuos solidos en el laboratorio.
Identificar y analizar las principales politicas, normas e instrumentos de gestion ambiental entorno al manejo de los residuos solidos.
Identificar los principales problemas de manejo de los residuos solidos en el laboratorio  de biologia celular de la escuela profesional de Ciencias Biológicas</t>
  </si>
  <si>
    <t>Elaborar una propuesta de plan de manejo de residuos solidos del laboratorio de biología celular de la escuela profesional de Ciencias Biológicas</t>
  </si>
  <si>
    <t xml:space="preserve">ESTILOS DE APRENDIZAJE Y RENDIMIENTO ACADÉMICO DE ESTUDIANTES DE INGENIERÍA INDUSTRIAL EN LA ASIGANTURA DE ESTADÍSTICA. UNIVERSIDAD NACIONAL DE PIURA: 2018-2019   </t>
  </si>
  <si>
    <t xml:space="preserve"> Determinar en que medida influye  los estilos de aprendizaje, según  Honey y Munford, en  el rendimiento académico en el curso de Estadística  de los estudiantes de ingeniería industrial, Universidad Nacional de Piura 2018-2019 </t>
  </si>
  <si>
    <t>a) Determinar la influencia que existe entre el estilo activo y el  rendimiento académico del estudiante 2018-2019 
b) Determinar la relación que existe entre el estilo reflexivo  y el rendimiento académico  del estudiante 2018-2019 
c) Determinar la relación que existe entre el estilo teórico  y el rendimiento académico  del estudiante 2018-2019 
d) Determinar el impacto que existe entre el  estilo pragmático y el rendimiento académico  del estudiante 2018-2019</t>
  </si>
  <si>
    <t>ESTADÍSTICA</t>
  </si>
  <si>
    <t xml:space="preserve">M.Sc. MARCOS QUIROZ CALDERON 
</t>
  </si>
  <si>
    <t>"VERIFICACIÓN DE SUPUESTOS Y TÉCNICAS DE TRANSFORMACIÓN DE DATOS EN LA APLICACIÓN DEL ANÁLISIS DE VARIANZA EN INVESTIGACIONES EXPERIMENTALES"</t>
  </si>
  <si>
    <t>Determinar métodos analíticos de transformación de datos.</t>
  </si>
  <si>
    <t>1. Realizar la verificación de: Aletoriedad/independencia de medias y varianzas.
Normalidad.
Homocedasticidad.
2. Aplicar las transformaciones:
Raíz cuadrada, logarítmica, arco seno, box cox, etc.
3. Presentar la Metodología con problemas de investigación experimentales de la localidad.</t>
  </si>
  <si>
    <t>"PRUEBAS FÍSICO MECÁNICAS PARA DETERMINAR LA PROPORCIONALIDAD DE HORMIGÓN RECICLADO EN LA ELABORACIÓN DE BLOQUES Y LADRILLOS, SEGÚN LAS NTP 339.005 Y NTP 339.007"</t>
  </si>
  <si>
    <t>Determinar los efectos que causa el uso del hormigón reciclado en las propiedades físicas mecánicas de los bloques y ladrillos fabricados con este material para proponer su uso en la industria de la construcción.</t>
  </si>
  <si>
    <t>1. Determinar el poder de absorción en los bloques fabricados con hormigón reciclado.
2. Determinar la resistencia a la comprensión en los bloques fabricados con hormigón reciclado.
3. Comparar los resultados del endurecimiento de un hormigón natural con un hormigón reciclado.</t>
  </si>
  <si>
    <t>Desarrollar las ecuaciones diferenciales ordinarias no homogéneas lineales de coeficientes constantes de orden n &lt; 3 usando la transformada de Laplace.</t>
  </si>
  <si>
    <t>LIC. JUAN MARTIN REYES REYES</t>
  </si>
  <si>
    <t>DRA. BENERANDA CARRASCO CHUMACERO</t>
  </si>
  <si>
    <t>MATEMÁTICA</t>
  </si>
  <si>
    <t>DESARROLLO DE ECUACIONES DIFERENCIALES ORDINARIAS LINEALES NO HOMOGENEAS CON COEFICIENTES CONSTANTES DE ORDEN n &lt; 3 POR MEDIO DE TRANSFORMADA DE LAPLACE APLICANDO SOFTWARE CIENTIFICO DERIVE 6</t>
  </si>
  <si>
    <t>1. Utilizar el software científico Derive 6 como herramienta de solución de las ecuaciones diferenciales ordinarias no homogéneas lineales de coeficientes constantes de orden n &lt; 3 usando la transformada de Laplace.
2. Resolver problemas aplicativos con condiciones iniciales.</t>
  </si>
  <si>
    <t>"ELABORACIÓN DE UN MÓDULO TEÓRICO PRÁCTICO" UNA INTRODUCCIÓN AL CÁLCULO INTEGRAL.</t>
  </si>
  <si>
    <t>LIC. ARNULFO SANDOVAL CORNEJO M.SC.</t>
  </si>
  <si>
    <t>LIC. SEGUNDO CORREA ERAZO</t>
  </si>
  <si>
    <t>6 MESES</t>
  </si>
  <si>
    <t>Elaborar un módulo teórico práctico correspondiente a la disciplina de cálculo integral.</t>
  </si>
  <si>
    <t>"INTRODUCCIÓN A LA TEORÍA DE DISTRIBUCIONES"</t>
  </si>
  <si>
    <t>DR. JULIO ENRIQUE LÓPEZ CASTILLO</t>
  </si>
  <si>
    <t>DR. RAMÓN CHIRINOS ZAMORA</t>
  </si>
  <si>
    <t>Estudiar las distribuciones como una generalización el concepto de función.</t>
  </si>
  <si>
    <t>1. Realizar un recuento histórico de las distribuciones.
2. Estudiar las funciones test.
3. Estudiar las distribuciones.
4. Analizar teoremas de distribuciones.</t>
  </si>
  <si>
    <t>"CALCULO DE LAS PROPIEDADES TÉRMICAS EN MUROS DE BOTELLAS DE PLASTICO TRANSPARENTE Y PINTADO DE NEGRO MATE, CONTENIENDO AGUA, ARENA SECA Y ARENA HÚMEDA"</t>
  </si>
  <si>
    <t>DR. SANTOS CASTRO ZAVALETA</t>
  </si>
  <si>
    <t>Obtener las propiedades térmicas en muros de botellas de plástico transparente y pintado de negro mate, conteniendo agua, arena seca y arena húmeda.</t>
  </si>
  <si>
    <t>1. Determinar el calor específico de los materiales que constituyen el muro.
2. Determinar el calor almacenado por los materiales que constituyen el muro.
3. Determinar la constante de conductividad térmica del muro.</t>
  </si>
  <si>
    <t>Ciencias-Física</t>
  </si>
  <si>
    <t>APLICACIONES MATEMÁTICAS AL CÁLCULO DE METRADOS EN EDIFICACIONES USANDO SOFTWARE LIBRE SCILAB"</t>
  </si>
  <si>
    <t>LIC. AMERICO CARRASCO TINEO</t>
  </si>
  <si>
    <t>LIC. MANUEL GARCÍA SABA
LIC. VANESSA HUMBERTINA SILUPÚ ORTEGA</t>
  </si>
  <si>
    <t>Mostrar aplicaciones matemáticas al cálculo de metrados en edificaciones usando software libre scilab.</t>
  </si>
  <si>
    <t>Tecnología constructiva</t>
  </si>
  <si>
    <t>1. Estudiar las formas geométricas que tienen las secciones usadas en edificaciones.
2. Calcular las áreas planas de las formas geométricas usadas en edificaciones.
3. Calcular los volúmenes de las formas geométricas usadas en edificaciones.</t>
  </si>
  <si>
    <t>Determinar la diferencia de los promedios, antes de utilizar los test online en geometria analitica plana, del grupo experimental y el grupo de control, de los estudiantes del segundo ciclo de la facultad de ingenieria agricola, de la UNP 2017-II.</t>
  </si>
  <si>
    <t xml:space="preserve">  18/07/2018</t>
  </si>
  <si>
    <t>DETERMIMAR  SI MEDIANTE EL CRECIMIENTO PRODUCTIVO SE LOGARARA LA CALIDAD DE VIDA DE LO PERUANOS./ LLEGAR A ESTABLECER LAS DIFERENTES ALTERNATIAS DE LAS INDUSTRIAS QUE POTENCIALMENTE DAR TRABAJO DIGNO Y  PEREGNE A LOS PERUANO
DETERMINAR CUANTITATIVAMENTE MEDIANTE UN ESTUDIO DEL ERCADO QUE ASEGURE LA DEMANDA Y RENTABILIDAD.
EL ESTUDIO DETERMINARA EL MODLEO DE LAS EMPRESAS, DEBIENDO AGOTARSE QUE DEBE SER ACTIVIDAD PRIVADA Y PARA ELLO ASEGURARLE ALOS EMPRESARIOS SUS UTILIDADES.</t>
  </si>
  <si>
    <t>EVALUAR EL PROCESO DE CONSESION MINERA EN EL PERU.
EVALUAR LA CONFLICTIVILIDAD  OCACIONADA POR LAS CONSESIONES MINERAS EN  EL PERU.
RELACIONAR LA CONSESIONES MINERAS  CON LA CONFLICTIVIDAD  SOCIAL EN LA MACRO REGION SUR DEL PERU</t>
  </si>
  <si>
    <t xml:space="preserve">"ESTUDIO DEL IMPACTO EN LAS IRAS GENERADO POR EL POLVO ACUMULADO DESPUES DE LAS LLUVIAS DEL FEN DEL 2017 EN LA CIUDAD DE PIURA" </t>
  </si>
  <si>
    <t>1. Realizar un estudio del impacto en las infecciones respiratorias agudad, generado por el polvo acumulado después de las lluvias del FEN del 2017 en la ciudad de Piura.
2. Recopilar información con respecto a las IRAS generado por el polvo en la ciudad de Piura.
3. Dar a conocer las consecuencias del material particulado en le medio de la ciudad de Piura.</t>
  </si>
  <si>
    <t>TRABAJO INDIVIDUAL</t>
  </si>
  <si>
    <t>NO PRECISA</t>
  </si>
  <si>
    <t>TRABAJO  INDIVIDUAL</t>
  </si>
  <si>
    <t>ING. MINAS</t>
  </si>
  <si>
    <r>
      <rPr>
        <sz val="12"/>
        <rFont val="Arial Narrow"/>
        <family val="2"/>
      </rPr>
      <t>Identificar los diferentes compuestos de cianuro que se generan en los efluentes líquidos.
Recuperar el cianuro de sodio de los efluentes líquidos para reutilizarlo en el proceso de lixiviación.
Determinar la concentración de H2SO4 a utilizarse en este método</t>
    </r>
    <r>
      <rPr>
        <sz val="9"/>
        <rFont val="Arial Narrow"/>
        <family val="2"/>
      </rPr>
      <t xml:space="preserve">
</t>
    </r>
  </si>
  <si>
    <t>NO CULMINA</t>
  </si>
  <si>
    <t>ESTUDIO DE LOS TIPOS DE FLUJO DEL RIO PIURA EN UNA EVENTUAL AVENIDA</t>
  </si>
  <si>
    <t>MONITOREO Y DISEÑO DE UN MAPA DE CONTAMINACION ACUSTICA EN LA CIUDAD DE PIURA</t>
  </si>
  <si>
    <t xml:space="preserve"> REALIZAR EL MONITOREO Y DISEÑO DE UN MAPA SOBRE LA CONTAMINACION ACUSTA  DE LA CIUDAD DE PIURA.  </t>
  </si>
  <si>
    <t>1.- REALIZAR EL MONITOREO DE LA CONTAMINACION ACUSTA A LA QUE ESTA EXPUESTA LA POBLACIO, EN EL AMBITO DE LA CIUDAD DE PIURA.          2.- DISEÑO DE UN MAPA DE LA CONTAMINACION ACUSTICA EN LA CIUDAD DE PIURA.                                 3.- EVALUAR LA CONTAMINACION SONORA, ASI COMO EL DE ELABORAR UN DIAGNOSTICO DE ACTORES SOCIALES SOCIALES INVOLUCRADOS EN EL MANEJO DE LA CALIDAD DE VIDA DE PERSONAS QUE VIVEN CERCAN DE ZONAS CON ELEVADOS INDICES DE CONTAMINACION</t>
  </si>
  <si>
    <t>ING. MIGUEL ALBURQUEQUE VELASCO</t>
  </si>
  <si>
    <t>ING. CARLOS CALLE GUTIERREZ  ING. CARLOS MARCHENA TORRES</t>
  </si>
  <si>
    <t>Contaminación atmosférica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</si>
</sst>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dd/mm/yy;@"/>
  </numFmts>
  <fonts count="22" x14ac:knownFonts="1">
    <font>
      <sz val="11"/>
      <color theme="1"/>
      <name val="Calibri"/>
      <family val="2"/>
      <scheme val="minor"/>
    </font>
    <font>
      <sz val="11"/>
      <color theme="1"/>
      <name val="Arial Narrow"/>
      <family val="2"/>
    </font>
    <font>
      <b/>
      <sz val="11"/>
      <color theme="1"/>
      <name val="Arial Narrow"/>
      <family val="2"/>
    </font>
    <font>
      <sz val="11"/>
      <color rgb="FF000000"/>
      <name val="Arial Narrow"/>
      <family val="2"/>
    </font>
    <font>
      <sz val="10"/>
      <color theme="1"/>
      <name val="Arial Narrow"/>
      <family val="2"/>
    </font>
    <font>
      <b/>
      <sz val="11"/>
      <name val="Arial Narrow"/>
      <family val="2"/>
    </font>
    <font>
      <b/>
      <sz val="18"/>
      <color theme="1"/>
      <name val="Arial Narrow"/>
      <family val="2"/>
    </font>
    <font>
      <sz val="18"/>
      <color theme="1"/>
      <name val="Arial Narrow"/>
      <family val="2"/>
    </font>
    <font>
      <i/>
      <sz val="11"/>
      <color theme="1"/>
      <name val="Arial Narrow"/>
      <family val="2"/>
    </font>
    <font>
      <sz val="11"/>
      <name val="Arial Narrow"/>
      <family val="2"/>
    </font>
    <font>
      <sz val="10"/>
      <color rgb="FF000000"/>
      <name val="Arial Narrow"/>
      <family val="2"/>
    </font>
    <font>
      <b/>
      <sz val="20"/>
      <color theme="1"/>
      <name val="Arial Narrow"/>
      <family val="2"/>
    </font>
    <font>
      <sz val="20"/>
      <color theme="1"/>
      <name val="Arial Narrow"/>
      <family val="2"/>
    </font>
    <font>
      <b/>
      <sz val="9"/>
      <color theme="1"/>
      <name val="Arial"/>
      <family val="2"/>
    </font>
    <font>
      <sz val="10"/>
      <color theme="1"/>
      <name val="Arial"/>
      <family val="2"/>
    </font>
    <font>
      <sz val="10.5"/>
      <color theme="1"/>
      <name val="Arial Narrow"/>
      <family val="2"/>
    </font>
    <font>
      <sz val="10.7"/>
      <color theme="1"/>
      <name val="Arial Narrow"/>
      <family val="2"/>
    </font>
    <font>
      <sz val="11"/>
      <color rgb="FF000000"/>
      <name val="Arial"/>
      <family val="2"/>
    </font>
    <font>
      <sz val="10.5"/>
      <color rgb="FF000000"/>
      <name val="Arial Narrow"/>
      <family val="2"/>
    </font>
    <font>
      <sz val="7"/>
      <color rgb="FF000000"/>
      <name val="Arial Narrow"/>
      <family val="2"/>
    </font>
    <font>
      <sz val="9"/>
      <name val="Arial Narrow"/>
      <family val="2"/>
    </font>
    <font>
      <sz val="12"/>
      <name val="Arial Narrow"/>
      <family val="2"/>
    </font>
  </fonts>
  <fills count="4">
    <fill>
      <patternFill patternType="none"/>
    </fill>
    <fill>
      <patternFill patternType="gray125"/>
    </fill>
    <fill>
      <patternFill patternType="solid">
        <fgColor theme="0"/>
        <bgColor indexed="64"/>
      </patternFill>
    </fill>
    <fill>
      <patternFill patternType="solid">
        <fgColor theme="3" tint="0.79998168889431442"/>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224">
    <xf numFmtId="0" fontId="0" fillId="0" borderId="0" xfId="0"/>
    <xf numFmtId="0" fontId="1" fillId="0" borderId="0" xfId="0" applyFont="1"/>
    <xf numFmtId="0" fontId="1" fillId="2" borderId="11" xfId="0" applyFont="1" applyFill="1" applyBorder="1" applyAlignment="1">
      <alignment horizontal="center" vertical="center" wrapText="1"/>
    </xf>
    <xf numFmtId="0" fontId="1" fillId="2" borderId="11" xfId="0" applyNumberFormat="1" applyFont="1" applyFill="1" applyBorder="1" applyAlignment="1">
      <alignment horizontal="center" vertical="center" wrapText="1"/>
    </xf>
    <xf numFmtId="0" fontId="1" fillId="0" borderId="11" xfId="0" applyFont="1" applyBorder="1" applyAlignment="1">
      <alignment horizontal="center" vertical="center" wrapText="1"/>
    </xf>
    <xf numFmtId="0" fontId="2" fillId="0" borderId="11" xfId="0" applyFont="1" applyBorder="1" applyAlignment="1">
      <alignment horizontal="center" vertical="center" wrapText="1"/>
    </xf>
    <xf numFmtId="0" fontId="1" fillId="0" borderId="11" xfId="0" applyFont="1" applyBorder="1" applyAlignment="1">
      <alignment horizontal="center" vertical="center"/>
    </xf>
    <xf numFmtId="0" fontId="1" fillId="0" borderId="11" xfId="0" applyFont="1" applyBorder="1" applyAlignment="1">
      <alignment horizontal="center" wrapText="1"/>
    </xf>
    <xf numFmtId="0" fontId="5" fillId="0" borderId="11" xfId="0" applyFont="1" applyBorder="1" applyAlignment="1">
      <alignment horizontal="center" vertical="center" wrapText="1"/>
    </xf>
    <xf numFmtId="164" fontId="1" fillId="0" borderId="11" xfId="0" applyNumberFormat="1" applyFont="1" applyBorder="1" applyAlignment="1">
      <alignment horizontal="center" vertical="center" wrapText="1"/>
    </xf>
    <xf numFmtId="0" fontId="1" fillId="2" borderId="12" xfId="0" applyFont="1" applyFill="1" applyBorder="1" applyAlignment="1">
      <alignment horizontal="center" vertical="center" wrapText="1"/>
    </xf>
    <xf numFmtId="164" fontId="1" fillId="0" borderId="11" xfId="0" quotePrefix="1" applyNumberFormat="1" applyFont="1" applyBorder="1" applyAlignment="1">
      <alignment horizontal="center" vertical="center" wrapText="1"/>
    </xf>
    <xf numFmtId="0" fontId="1" fillId="0" borderId="0" xfId="0" applyFont="1" applyAlignment="1">
      <alignment vertical="center"/>
    </xf>
    <xf numFmtId="0" fontId="1" fillId="0" borderId="10"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0" xfId="0" applyFont="1" applyBorder="1" applyAlignment="1">
      <alignment horizontal="center" vertical="center"/>
    </xf>
    <xf numFmtId="164" fontId="1" fillId="0" borderId="10" xfId="0" quotePrefix="1" applyNumberFormat="1" applyFont="1" applyBorder="1" applyAlignment="1">
      <alignment horizontal="center" vertical="center" wrapText="1"/>
    </xf>
    <xf numFmtId="0" fontId="1" fillId="0" borderId="11" xfId="0" applyFont="1" applyBorder="1" applyAlignment="1">
      <alignment horizontal="center" vertical="center"/>
    </xf>
    <xf numFmtId="0" fontId="1" fillId="0" borderId="0" xfId="0" applyFont="1" applyFill="1" applyAlignment="1">
      <alignment vertical="center"/>
    </xf>
    <xf numFmtId="0" fontId="1" fillId="0" borderId="0" xfId="0" applyFont="1" applyFill="1"/>
    <xf numFmtId="0" fontId="1" fillId="0" borderId="18" xfId="0" applyFont="1" applyFill="1" applyBorder="1" applyAlignment="1">
      <alignment horizontal="center" vertical="center"/>
    </xf>
    <xf numFmtId="0" fontId="1" fillId="0" borderId="11" xfId="0" applyFont="1" applyFill="1" applyBorder="1" applyAlignment="1">
      <alignment horizontal="center" vertical="center" wrapText="1"/>
    </xf>
    <xf numFmtId="164" fontId="1" fillId="0" borderId="11" xfId="0" applyNumberFormat="1" applyFont="1" applyFill="1" applyBorder="1" applyAlignment="1">
      <alignment horizontal="center" vertical="center" wrapText="1"/>
    </xf>
    <xf numFmtId="0" fontId="1" fillId="0" borderId="11" xfId="0" applyFont="1" applyFill="1" applyBorder="1" applyAlignment="1">
      <alignment horizontal="center" vertical="center"/>
    </xf>
    <xf numFmtId="4" fontId="1" fillId="0" borderId="11" xfId="0" applyNumberFormat="1" applyFont="1" applyFill="1" applyBorder="1" applyAlignment="1">
      <alignment horizontal="center" vertical="center"/>
    </xf>
    <xf numFmtId="0" fontId="2" fillId="0" borderId="11" xfId="0" applyFont="1" applyFill="1" applyBorder="1" applyAlignment="1">
      <alignment horizontal="center" vertical="center" wrapText="1"/>
    </xf>
    <xf numFmtId="0" fontId="1" fillId="0" borderId="11" xfId="0" applyFont="1" applyFill="1" applyBorder="1" applyAlignment="1">
      <alignment horizontal="left" vertical="center" wrapText="1"/>
    </xf>
    <xf numFmtId="164" fontId="1" fillId="0" borderId="11" xfId="0" applyNumberFormat="1" applyFont="1" applyFill="1" applyBorder="1" applyAlignment="1">
      <alignment horizontal="center" vertical="center"/>
    </xf>
    <xf numFmtId="14" fontId="1" fillId="0" borderId="11" xfId="0" applyNumberFormat="1" applyFont="1" applyFill="1" applyBorder="1" applyAlignment="1">
      <alignment horizontal="center" vertical="center"/>
    </xf>
    <xf numFmtId="1" fontId="1" fillId="0" borderId="18" xfId="0" applyNumberFormat="1" applyFont="1" applyFill="1" applyBorder="1" applyAlignment="1">
      <alignment horizontal="center" vertical="center"/>
    </xf>
    <xf numFmtId="4" fontId="1" fillId="0" borderId="11" xfId="0" applyNumberFormat="1"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1" fontId="2" fillId="3" borderId="7" xfId="0" applyNumberFormat="1" applyFont="1" applyFill="1" applyBorder="1" applyAlignment="1">
      <alignment horizontal="center" vertical="center" wrapText="1"/>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1" fillId="0" borderId="21" xfId="0" applyFont="1" applyFill="1" applyBorder="1" applyAlignment="1">
      <alignment horizontal="center" vertical="center"/>
    </xf>
    <xf numFmtId="0" fontId="1" fillId="0" borderId="12" xfId="0" applyFont="1" applyFill="1" applyBorder="1" applyAlignment="1">
      <alignment horizontal="center" vertical="center" wrapText="1"/>
    </xf>
    <xf numFmtId="164" fontId="1" fillId="0" borderId="12" xfId="0" applyNumberFormat="1" applyFont="1" applyFill="1" applyBorder="1" applyAlignment="1">
      <alignment horizontal="center" vertical="center" wrapText="1"/>
    </xf>
    <xf numFmtId="0" fontId="1" fillId="0" borderId="12" xfId="0" applyFont="1" applyFill="1" applyBorder="1" applyAlignment="1">
      <alignment horizontal="center" vertical="center"/>
    </xf>
    <xf numFmtId="4" fontId="1" fillId="0" borderId="12" xfId="0" applyNumberFormat="1" applyFont="1" applyFill="1" applyBorder="1" applyAlignment="1">
      <alignment horizontal="center" vertical="center"/>
    </xf>
    <xf numFmtId="0" fontId="2" fillId="0" borderId="12"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6" xfId="0" applyFont="1" applyFill="1" applyBorder="1" applyAlignment="1">
      <alignment horizontal="center" vertical="center" wrapText="1"/>
    </xf>
    <xf numFmtId="1" fontId="2" fillId="3" borderId="5" xfId="0" applyNumberFormat="1"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 fillId="0" borderId="23" xfId="0" applyFont="1" applyFill="1" applyBorder="1" applyAlignment="1">
      <alignment horizontal="center" vertical="center" wrapText="1"/>
    </xf>
    <xf numFmtId="164" fontId="1" fillId="0" borderId="23" xfId="0" applyNumberFormat="1" applyFont="1" applyFill="1" applyBorder="1" applyAlignment="1">
      <alignment horizontal="center" vertical="center" wrapText="1"/>
    </xf>
    <xf numFmtId="164" fontId="1" fillId="0" borderId="23" xfId="0" applyNumberFormat="1" applyFont="1" applyFill="1" applyBorder="1" applyAlignment="1">
      <alignment horizontal="center" vertical="center"/>
    </xf>
    <xf numFmtId="0" fontId="1" fillId="0" borderId="23" xfId="0" applyFont="1" applyFill="1" applyBorder="1" applyAlignment="1">
      <alignment horizontal="center" vertical="center"/>
    </xf>
    <xf numFmtId="4" fontId="1" fillId="0" borderId="23" xfId="0" applyNumberFormat="1" applyFont="1" applyFill="1" applyBorder="1" applyAlignment="1">
      <alignment horizontal="center" vertical="center"/>
    </xf>
    <xf numFmtId="0" fontId="1" fillId="0" borderId="22"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5" fillId="0" borderId="12" xfId="0" applyFont="1" applyFill="1" applyBorder="1" applyAlignment="1">
      <alignment horizontal="center" vertical="center" wrapText="1"/>
    </xf>
    <xf numFmtId="164" fontId="1" fillId="0" borderId="12" xfId="0" applyNumberFormat="1" applyFont="1" applyFill="1" applyBorder="1" applyAlignment="1">
      <alignment horizontal="center" vertical="center"/>
    </xf>
    <xf numFmtId="0" fontId="5" fillId="0" borderId="27"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1" fillId="0" borderId="29" xfId="0" applyFont="1" applyFill="1" applyBorder="1" applyAlignment="1">
      <alignment horizontal="center" vertical="center"/>
    </xf>
    <xf numFmtId="0" fontId="14" fillId="0" borderId="23" xfId="0" applyFont="1" applyFill="1" applyBorder="1" applyAlignment="1">
      <alignment horizontal="justify" vertical="center"/>
    </xf>
    <xf numFmtId="1" fontId="1" fillId="0" borderId="23" xfId="0" applyNumberFormat="1"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1" fillId="0" borderId="12" xfId="0" applyFont="1" applyFill="1" applyBorder="1" applyAlignment="1">
      <alignment horizontal="justify" vertical="center" wrapText="1"/>
    </xf>
    <xf numFmtId="0" fontId="1" fillId="0" borderId="12" xfId="0" applyFont="1" applyFill="1" applyBorder="1" applyAlignment="1">
      <alignment horizontal="left" vertical="center" wrapText="1"/>
    </xf>
    <xf numFmtId="0" fontId="4" fillId="0" borderId="11" xfId="0" applyFont="1" applyFill="1" applyBorder="1" applyAlignment="1">
      <alignment horizontal="center" vertical="center" wrapText="1"/>
    </xf>
    <xf numFmtId="4" fontId="1" fillId="0" borderId="11" xfId="0" applyNumberFormat="1" applyFont="1" applyFill="1" applyBorder="1" applyAlignment="1">
      <alignment horizontal="right" vertical="center"/>
    </xf>
    <xf numFmtId="0" fontId="1" fillId="0" borderId="11" xfId="0" applyFont="1" applyFill="1" applyBorder="1" applyAlignment="1">
      <alignment vertical="center" wrapText="1"/>
    </xf>
    <xf numFmtId="0" fontId="1" fillId="0" borderId="16" xfId="0" applyFont="1" applyFill="1" applyBorder="1" applyAlignment="1">
      <alignment horizontal="center" vertical="center" wrapText="1"/>
    </xf>
    <xf numFmtId="0" fontId="13" fillId="0" borderId="11" xfId="0" applyFont="1" applyFill="1" applyBorder="1" applyAlignment="1">
      <alignment horizontal="center" wrapText="1"/>
    </xf>
    <xf numFmtId="0" fontId="13" fillId="0" borderId="0" xfId="0" applyFont="1" applyFill="1" applyAlignment="1">
      <alignment horizontal="center"/>
    </xf>
    <xf numFmtId="14" fontId="1" fillId="0" borderId="11" xfId="0" applyNumberFormat="1" applyFont="1" applyFill="1" applyBorder="1" applyAlignment="1">
      <alignment horizontal="center" vertical="center" wrapText="1"/>
    </xf>
    <xf numFmtId="0" fontId="2" fillId="3" borderId="5" xfId="0" applyFont="1" applyFill="1" applyBorder="1" applyAlignment="1">
      <alignment horizontal="center" vertical="center"/>
    </xf>
    <xf numFmtId="0" fontId="2" fillId="3" borderId="7" xfId="0" applyFont="1" applyFill="1" applyBorder="1" applyAlignment="1">
      <alignment horizontal="center" vertical="center"/>
    </xf>
    <xf numFmtId="0" fontId="1" fillId="0" borderId="25"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3" xfId="0" applyFont="1" applyFill="1" applyBorder="1" applyAlignment="1">
      <alignment horizontal="left" vertical="center" wrapText="1"/>
    </xf>
    <xf numFmtId="164" fontId="1" fillId="0" borderId="13" xfId="0" quotePrefix="1" applyNumberFormat="1" applyFont="1" applyFill="1" applyBorder="1" applyAlignment="1">
      <alignment horizontal="center" vertical="center" wrapText="1"/>
    </xf>
    <xf numFmtId="164" fontId="1" fillId="0" borderId="1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3" borderId="2" xfId="0" applyFont="1" applyFill="1" applyBorder="1" applyAlignment="1">
      <alignment horizontal="center" vertical="center"/>
    </xf>
    <xf numFmtId="164" fontId="1" fillId="0" borderId="12" xfId="0" quotePrefix="1" applyNumberFormat="1" applyFont="1" applyFill="1" applyBorder="1" applyAlignment="1">
      <alignment horizontal="center" vertical="center" wrapText="1"/>
    </xf>
    <xf numFmtId="0" fontId="1" fillId="0" borderId="30"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20" xfId="0" applyFont="1" applyFill="1" applyBorder="1" applyAlignment="1">
      <alignment horizontal="left" vertical="center" wrapText="1"/>
    </xf>
    <xf numFmtId="164" fontId="1" fillId="0" borderId="20" xfId="0" quotePrefix="1" applyNumberFormat="1" applyFont="1" applyFill="1" applyBorder="1" applyAlignment="1">
      <alignment horizontal="center" vertical="center" wrapText="1"/>
    </xf>
    <xf numFmtId="164" fontId="1" fillId="0" borderId="20" xfId="0" applyNumberFormat="1" applyFont="1" applyFill="1" applyBorder="1" applyAlignment="1">
      <alignment horizontal="center" vertical="center" wrapText="1"/>
    </xf>
    <xf numFmtId="4" fontId="1" fillId="0" borderId="20" xfId="0" applyNumberFormat="1"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1" fillId="0" borderId="11" xfId="0" applyFont="1" applyFill="1" applyBorder="1" applyAlignment="1">
      <alignment horizontal="justify" vertical="center" wrapText="1"/>
    </xf>
    <xf numFmtId="4" fontId="1" fillId="0" borderId="12" xfId="0" applyNumberFormat="1" applyFont="1" applyFill="1" applyBorder="1" applyAlignment="1">
      <alignment horizontal="center" vertical="center" wrapText="1"/>
    </xf>
    <xf numFmtId="4" fontId="1" fillId="0" borderId="4" xfId="0" applyNumberFormat="1" applyFont="1" applyBorder="1" applyAlignment="1">
      <alignment horizontal="center" vertical="center"/>
    </xf>
    <xf numFmtId="0" fontId="9" fillId="0" borderId="11" xfId="0" applyFont="1" applyBorder="1" applyAlignment="1">
      <alignment horizontal="center" vertical="center" wrapText="1"/>
    </xf>
    <xf numFmtId="0" fontId="2" fillId="3" borderId="3" xfId="0" applyFont="1" applyFill="1" applyBorder="1" applyAlignment="1">
      <alignment horizontal="center" vertical="center" wrapText="1"/>
    </xf>
    <xf numFmtId="164" fontId="1" fillId="0" borderId="4" xfId="0" applyNumberFormat="1" applyFont="1" applyBorder="1" applyAlignment="1">
      <alignment horizontal="center" vertical="center" wrapText="1"/>
    </xf>
    <xf numFmtId="0" fontId="9" fillId="0" borderId="12" xfId="0" applyFont="1" applyBorder="1" applyAlignment="1">
      <alignment horizontal="center" vertical="center" wrapText="1"/>
    </xf>
    <xf numFmtId="0" fontId="5" fillId="0" borderId="12" xfId="0" applyFont="1" applyBorder="1" applyAlignment="1">
      <alignment horizontal="center" vertical="center" wrapText="1"/>
    </xf>
    <xf numFmtId="0" fontId="2" fillId="0" borderId="22" xfId="0" applyFont="1" applyBorder="1" applyAlignment="1">
      <alignment horizontal="center" vertical="center" wrapText="1"/>
    </xf>
    <xf numFmtId="4" fontId="1" fillId="0" borderId="11" xfId="0" applyNumberFormat="1" applyFont="1" applyBorder="1" applyAlignment="1">
      <alignment horizontal="center" vertical="center"/>
    </xf>
    <xf numFmtId="165" fontId="1" fillId="0" borderId="12" xfId="0" applyNumberFormat="1" applyFont="1" applyFill="1" applyBorder="1" applyAlignment="1">
      <alignment horizontal="center" vertical="center" wrapText="1"/>
    </xf>
    <xf numFmtId="0" fontId="1" fillId="2" borderId="20" xfId="0" applyFont="1" applyFill="1" applyBorder="1" applyAlignment="1">
      <alignment horizontal="center" vertical="center" wrapText="1"/>
    </xf>
    <xf numFmtId="0" fontId="9" fillId="0" borderId="20" xfId="0" applyFont="1" applyBorder="1" applyAlignment="1">
      <alignment horizontal="center" vertical="center" wrapText="1"/>
    </xf>
    <xf numFmtId="0" fontId="5" fillId="0" borderId="20" xfId="0" applyFont="1" applyBorder="1" applyAlignment="1">
      <alignment horizontal="center" vertical="center" wrapText="1"/>
    </xf>
    <xf numFmtId="0" fontId="2" fillId="0" borderId="31" xfId="0" applyFont="1" applyBorder="1" applyAlignment="1">
      <alignment horizontal="center" vertical="center" wrapText="1"/>
    </xf>
    <xf numFmtId="0" fontId="1" fillId="0" borderId="17" xfId="0" applyFont="1" applyBorder="1" applyAlignment="1">
      <alignment horizontal="center" vertical="center"/>
    </xf>
    <xf numFmtId="0" fontId="1" fillId="0" borderId="30" xfId="0" applyFont="1" applyBorder="1" applyAlignment="1">
      <alignment horizontal="justify" vertical="center" wrapText="1"/>
    </xf>
    <xf numFmtId="164" fontId="1" fillId="0" borderId="0" xfId="0" applyNumberFormat="1" applyFont="1"/>
    <xf numFmtId="0" fontId="1" fillId="2" borderId="11" xfId="0" applyFont="1" applyFill="1" applyBorder="1" applyAlignment="1">
      <alignment horizontal="left" vertical="center" wrapText="1"/>
    </xf>
    <xf numFmtId="164" fontId="1" fillId="2" borderId="11" xfId="0" applyNumberFormat="1" applyFont="1" applyFill="1" applyBorder="1" applyAlignment="1">
      <alignment horizontal="center" vertical="center" wrapText="1"/>
    </xf>
    <xf numFmtId="0" fontId="2" fillId="2" borderId="11" xfId="0" applyFont="1" applyFill="1" applyBorder="1" applyAlignment="1">
      <alignment horizontal="center" vertical="center" wrapText="1"/>
    </xf>
    <xf numFmtId="0" fontId="1" fillId="2" borderId="0" xfId="0" applyFont="1" applyFill="1"/>
    <xf numFmtId="0" fontId="1" fillId="2" borderId="11" xfId="0" applyFont="1" applyFill="1" applyBorder="1" applyAlignment="1">
      <alignment horizontal="center" vertical="center"/>
    </xf>
    <xf numFmtId="4" fontId="1" fillId="2" borderId="11" xfId="0" applyNumberFormat="1" applyFont="1" applyFill="1" applyBorder="1" applyAlignment="1">
      <alignment horizontal="right" vertical="center"/>
    </xf>
    <xf numFmtId="0" fontId="5" fillId="2" borderId="11" xfId="0" applyFont="1" applyFill="1" applyBorder="1" applyAlignment="1">
      <alignment horizontal="center" vertical="center" wrapText="1"/>
    </xf>
    <xf numFmtId="0" fontId="1" fillId="2" borderId="11" xfId="0" applyFont="1" applyFill="1" applyBorder="1" applyAlignment="1">
      <alignment horizontal="center" wrapText="1"/>
    </xf>
    <xf numFmtId="0" fontId="3" fillId="2" borderId="11" xfId="0" applyFont="1" applyFill="1" applyBorder="1" applyAlignment="1">
      <alignment horizontal="justify" vertical="center" wrapText="1"/>
    </xf>
    <xf numFmtId="0" fontId="9" fillId="2" borderId="11" xfId="0" applyFont="1" applyFill="1" applyBorder="1" applyAlignment="1">
      <alignment horizontal="center" vertical="center" wrapText="1"/>
    </xf>
    <xf numFmtId="0" fontId="2" fillId="3" borderId="16" xfId="0" applyFont="1" applyFill="1" applyBorder="1" applyAlignment="1">
      <alignment horizontal="center" vertical="center" wrapText="1"/>
    </xf>
    <xf numFmtId="164" fontId="1" fillId="2" borderId="11" xfId="0" quotePrefix="1" applyNumberFormat="1" applyFont="1" applyFill="1" applyBorder="1" applyAlignment="1">
      <alignment horizontal="center" vertical="center" wrapText="1"/>
    </xf>
    <xf numFmtId="164" fontId="1" fillId="2" borderId="11" xfId="0" applyNumberFormat="1" applyFont="1" applyFill="1" applyBorder="1" applyAlignment="1">
      <alignment horizontal="center" vertical="center"/>
    </xf>
    <xf numFmtId="0" fontId="1" fillId="2" borderId="18" xfId="0" applyFont="1" applyFill="1" applyBorder="1" applyAlignment="1">
      <alignment horizontal="center" vertical="center"/>
    </xf>
    <xf numFmtId="0" fontId="2" fillId="2" borderId="19" xfId="0" applyFont="1" applyFill="1" applyBorder="1" applyAlignment="1">
      <alignment horizontal="center" vertical="center" wrapText="1"/>
    </xf>
    <xf numFmtId="0" fontId="1" fillId="2" borderId="29" xfId="0" applyFont="1" applyFill="1" applyBorder="1" applyAlignment="1">
      <alignment horizontal="center" vertical="center"/>
    </xf>
    <xf numFmtId="0" fontId="1" fillId="2" borderId="23" xfId="0" applyFont="1" applyFill="1" applyBorder="1" applyAlignment="1">
      <alignment horizontal="center" vertical="center" wrapText="1"/>
    </xf>
    <xf numFmtId="164" fontId="1" fillId="2" borderId="23" xfId="0" applyNumberFormat="1" applyFont="1" applyFill="1" applyBorder="1" applyAlignment="1">
      <alignment horizontal="center" vertical="center" wrapText="1"/>
    </xf>
    <xf numFmtId="0" fontId="1" fillId="2" borderId="23" xfId="0" applyFont="1" applyFill="1" applyBorder="1" applyAlignment="1">
      <alignment horizontal="center" vertical="center"/>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 fillId="2" borderId="32" xfId="0" applyFont="1" applyFill="1" applyBorder="1" applyAlignment="1">
      <alignment horizontal="center" vertical="center"/>
    </xf>
    <xf numFmtId="0" fontId="1" fillId="2" borderId="33" xfId="0" applyFont="1" applyFill="1" applyBorder="1" applyAlignment="1">
      <alignment horizontal="center" vertical="center" wrapText="1"/>
    </xf>
    <xf numFmtId="164" fontId="1" fillId="2" borderId="33" xfId="0" applyNumberFormat="1" applyFont="1" applyFill="1" applyBorder="1" applyAlignment="1">
      <alignment horizontal="center" vertical="center" wrapText="1"/>
    </xf>
    <xf numFmtId="0" fontId="1" fillId="2" borderId="33" xfId="0" applyFont="1" applyFill="1" applyBorder="1" applyAlignment="1">
      <alignment horizontal="center" vertical="center"/>
    </xf>
    <xf numFmtId="0" fontId="2" fillId="2" borderId="33" xfId="0" applyFont="1" applyFill="1" applyBorder="1" applyAlignment="1">
      <alignment horizontal="center" vertical="center" wrapText="1"/>
    </xf>
    <xf numFmtId="0" fontId="2" fillId="2" borderId="34" xfId="0" applyFont="1" applyFill="1" applyBorder="1" applyAlignment="1">
      <alignment horizontal="center" vertical="center" wrapText="1"/>
    </xf>
    <xf numFmtId="164" fontId="1" fillId="2" borderId="23" xfId="0" applyNumberFormat="1" applyFont="1" applyFill="1" applyBorder="1" applyAlignment="1">
      <alignment horizontal="center" vertical="center"/>
    </xf>
    <xf numFmtId="4" fontId="1" fillId="2" borderId="33" xfId="0" applyNumberFormat="1" applyFont="1" applyFill="1" applyBorder="1" applyAlignment="1">
      <alignment horizontal="right" vertical="center"/>
    </xf>
    <xf numFmtId="4" fontId="1" fillId="2" borderId="23" xfId="0" applyNumberFormat="1" applyFont="1" applyFill="1" applyBorder="1" applyAlignment="1">
      <alignment horizontal="right" vertical="center"/>
    </xf>
    <xf numFmtId="0" fontId="17" fillId="0" borderId="11" xfId="0" applyFont="1" applyFill="1" applyBorder="1" applyAlignment="1">
      <alignment horizontal="center" vertical="center" wrapText="1"/>
    </xf>
    <xf numFmtId="0" fontId="2" fillId="3" borderId="25" xfId="0" applyFont="1" applyFill="1" applyBorder="1" applyAlignment="1">
      <alignment horizontal="center" vertical="center" wrapText="1"/>
    </xf>
    <xf numFmtId="1" fontId="2" fillId="3" borderId="13" xfId="0" applyNumberFormat="1" applyFont="1" applyFill="1" applyBorder="1" applyAlignment="1">
      <alignment horizontal="center" vertical="center" wrapText="1"/>
    </xf>
    <xf numFmtId="0" fontId="2" fillId="3" borderId="13" xfId="0" applyFont="1" applyFill="1" applyBorder="1" applyAlignment="1">
      <alignment horizontal="center" vertical="center"/>
    </xf>
    <xf numFmtId="0" fontId="2" fillId="3" borderId="26" xfId="0" applyFont="1" applyFill="1" applyBorder="1" applyAlignment="1">
      <alignment horizontal="center" vertical="center" wrapText="1"/>
    </xf>
    <xf numFmtId="0" fontId="1" fillId="0" borderId="11" xfId="0" applyFont="1" applyBorder="1" applyAlignment="1">
      <alignment horizontal="left" vertical="center" wrapText="1"/>
    </xf>
    <xf numFmtId="0" fontId="1" fillId="2" borderId="11" xfId="0" applyFont="1" applyFill="1" applyBorder="1" applyAlignment="1">
      <alignment vertical="center" wrapText="1"/>
    </xf>
    <xf numFmtId="1" fontId="1" fillId="2" borderId="11" xfId="0" applyNumberFormat="1" applyFont="1" applyFill="1" applyBorder="1" applyAlignment="1">
      <alignment horizontal="center" vertical="center" wrapText="1"/>
    </xf>
    <xf numFmtId="14" fontId="1" fillId="2" borderId="11" xfId="0" applyNumberFormat="1" applyFont="1" applyFill="1" applyBorder="1" applyAlignment="1">
      <alignment horizontal="center" vertical="center" wrapText="1"/>
    </xf>
    <xf numFmtId="0" fontId="1" fillId="0" borderId="32" xfId="0" applyFont="1" applyBorder="1" applyAlignment="1">
      <alignment horizontal="center" vertical="center" wrapText="1"/>
    </xf>
    <xf numFmtId="0" fontId="1" fillId="0" borderId="33" xfId="0" applyFont="1" applyBorder="1" applyAlignment="1">
      <alignment horizontal="center" vertical="center" wrapText="1"/>
    </xf>
    <xf numFmtId="164" fontId="1" fillId="0" borderId="33" xfId="0" quotePrefix="1" applyNumberFormat="1" applyFont="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1"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19" xfId="0" applyFont="1" applyFill="1" applyBorder="1" applyAlignment="1">
      <alignment horizontal="center" vertical="center" wrapText="1"/>
    </xf>
    <xf numFmtId="14" fontId="1" fillId="0" borderId="23" xfId="0" applyNumberFormat="1"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1" fillId="0" borderId="11" xfId="0" applyFont="1" applyBorder="1" applyAlignment="1">
      <alignment horizontal="center" vertical="center"/>
    </xf>
    <xf numFmtId="164" fontId="1" fillId="0" borderId="33" xfId="0" applyNumberFormat="1" applyFont="1" applyBorder="1" applyAlignment="1">
      <alignment horizontal="center" vertical="center" wrapText="1"/>
    </xf>
    <xf numFmtId="164" fontId="1" fillId="0" borderId="11" xfId="0" applyNumberFormat="1" applyFont="1" applyBorder="1" applyAlignment="1">
      <alignment horizontal="center" vertical="center"/>
    </xf>
    <xf numFmtId="0" fontId="18" fillId="0" borderId="11" xfId="0" applyFont="1" applyFill="1" applyBorder="1" applyAlignment="1">
      <alignment horizontal="justify" vertical="center" wrapText="1"/>
    </xf>
    <xf numFmtId="4" fontId="1" fillId="0" borderId="12" xfId="0" applyNumberFormat="1" applyFont="1" applyFill="1" applyBorder="1" applyAlignment="1">
      <alignment horizontal="right" vertical="center" wrapText="1"/>
    </xf>
    <xf numFmtId="0" fontId="1" fillId="0" borderId="16" xfId="0" applyFont="1" applyFill="1" applyBorder="1" applyAlignment="1">
      <alignment horizontal="justify" vertical="center" wrapText="1"/>
    </xf>
    <xf numFmtId="0" fontId="15" fillId="0" borderId="11" xfId="0" applyFont="1" applyFill="1" applyBorder="1" applyAlignment="1">
      <alignment horizontal="justify" vertical="center" wrapText="1"/>
    </xf>
    <xf numFmtId="14" fontId="1" fillId="0" borderId="12" xfId="0" applyNumberFormat="1"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2" xfId="0" applyFont="1" applyFill="1" applyBorder="1" applyAlignment="1">
      <alignment horizontal="center" wrapText="1"/>
    </xf>
    <xf numFmtId="164" fontId="1" fillId="2" borderId="12" xfId="0" applyNumberFormat="1" applyFont="1" applyFill="1" applyBorder="1" applyAlignment="1">
      <alignment horizontal="center" vertical="center" wrapText="1"/>
    </xf>
    <xf numFmtId="17" fontId="1" fillId="2" borderId="12" xfId="0" applyNumberFormat="1" applyFont="1" applyFill="1" applyBorder="1" applyAlignment="1">
      <alignment horizontal="center" vertical="center"/>
    </xf>
    <xf numFmtId="4" fontId="1" fillId="2" borderId="12" xfId="0" applyNumberFormat="1" applyFont="1" applyFill="1" applyBorder="1" applyAlignment="1">
      <alignment horizontal="right" vertical="center"/>
    </xf>
    <xf numFmtId="0" fontId="2" fillId="2" borderId="12" xfId="0" applyFont="1" applyFill="1" applyBorder="1" applyAlignment="1">
      <alignment horizontal="center" vertical="center" wrapText="1"/>
    </xf>
    <xf numFmtId="0" fontId="1" fillId="2" borderId="12" xfId="0" applyFont="1" applyFill="1" applyBorder="1" applyAlignment="1">
      <alignment horizontal="justify" vertical="center" wrapText="1"/>
    </xf>
    <xf numFmtId="0" fontId="1" fillId="2" borderId="11" xfId="0" applyFont="1" applyFill="1" applyBorder="1" applyAlignment="1">
      <alignment horizontal="justify" vertical="center" wrapText="1"/>
    </xf>
    <xf numFmtId="0" fontId="1" fillId="2" borderId="11" xfId="0" applyNumberFormat="1" applyFont="1" applyFill="1" applyBorder="1" applyAlignment="1">
      <alignment horizontal="justify" vertical="center" wrapText="1"/>
    </xf>
    <xf numFmtId="0" fontId="1" fillId="0" borderId="11" xfId="0" applyFont="1" applyBorder="1" applyAlignment="1">
      <alignment horizontal="justify" vertical="center" wrapText="1"/>
    </xf>
    <xf numFmtId="4" fontId="1" fillId="0" borderId="11" xfId="0" applyNumberFormat="1" applyFont="1" applyBorder="1" applyAlignment="1">
      <alignment horizontal="right" vertical="center"/>
    </xf>
    <xf numFmtId="0" fontId="2" fillId="3" borderId="9" xfId="0" applyFont="1" applyFill="1" applyBorder="1" applyAlignment="1">
      <alignment horizontal="center" vertical="center"/>
    </xf>
    <xf numFmtId="0" fontId="10" fillId="2" borderId="11" xfId="0" applyFont="1" applyFill="1" applyBorder="1" applyAlignment="1">
      <alignment horizontal="justify" vertical="center" wrapText="1"/>
    </xf>
    <xf numFmtId="0" fontId="4" fillId="2" borderId="11" xfId="0" applyFont="1" applyFill="1" applyBorder="1" applyAlignment="1">
      <alignment horizontal="center" vertical="center" wrapText="1"/>
    </xf>
    <xf numFmtId="4" fontId="2" fillId="2" borderId="11" xfId="0" applyNumberFormat="1"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0" borderId="19" xfId="0" applyFont="1" applyBorder="1" applyAlignment="1">
      <alignment horizontal="center" vertical="center" wrapText="1"/>
    </xf>
    <xf numFmtId="0" fontId="1" fillId="2" borderId="33" xfId="0" applyFont="1" applyFill="1" applyBorder="1" applyAlignment="1">
      <alignment horizontal="justify" vertical="center" wrapText="1"/>
    </xf>
    <xf numFmtId="0" fontId="1" fillId="2" borderId="16" xfId="0" applyFont="1" applyFill="1" applyBorder="1" applyAlignment="1">
      <alignment horizontal="center" vertical="center" wrapText="1"/>
    </xf>
    <xf numFmtId="0" fontId="1" fillId="2" borderId="16" xfId="0" applyFont="1" applyFill="1" applyBorder="1" applyAlignment="1">
      <alignment horizontal="justify" vertical="center" wrapText="1"/>
    </xf>
    <xf numFmtId="164" fontId="1" fillId="2" borderId="16" xfId="0" applyNumberFormat="1" applyFont="1" applyFill="1" applyBorder="1" applyAlignment="1">
      <alignment horizontal="center" vertical="center" wrapText="1"/>
    </xf>
    <xf numFmtId="0" fontId="1" fillId="2" borderId="16" xfId="0" applyFont="1" applyFill="1" applyBorder="1" applyAlignment="1">
      <alignment horizontal="center" vertical="center"/>
    </xf>
    <xf numFmtId="4" fontId="1" fillId="2" borderId="16" xfId="0" applyNumberFormat="1" applyFont="1" applyFill="1" applyBorder="1" applyAlignment="1">
      <alignment horizontal="right" vertical="center"/>
    </xf>
    <xf numFmtId="0" fontId="2" fillId="2" borderId="16"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18" xfId="0" applyFont="1" applyFill="1" applyBorder="1" applyAlignment="1">
      <alignment horizontal="center" vertical="center"/>
    </xf>
    <xf numFmtId="0" fontId="1" fillId="0" borderId="35" xfId="0" applyFont="1" applyFill="1" applyBorder="1" applyAlignment="1">
      <alignment horizontal="center" vertical="center"/>
    </xf>
    <xf numFmtId="4" fontId="1" fillId="0" borderId="13" xfId="0" applyNumberFormat="1" applyFont="1" applyFill="1" applyBorder="1" applyAlignment="1">
      <alignment horizontal="right" vertical="center" wrapText="1"/>
    </xf>
    <xf numFmtId="4" fontId="1" fillId="0" borderId="33" xfId="0" applyNumberFormat="1" applyFont="1" applyBorder="1" applyAlignment="1">
      <alignment horizontal="right" vertical="center" wrapText="1"/>
    </xf>
    <xf numFmtId="0" fontId="1" fillId="0" borderId="33" xfId="0" applyFont="1" applyBorder="1" applyAlignment="1">
      <alignment horizontal="justify" vertical="center" wrapText="1"/>
    </xf>
    <xf numFmtId="0" fontId="1" fillId="0" borderId="23" xfId="0" applyFont="1" applyFill="1" applyBorder="1" applyAlignment="1">
      <alignment horizontal="justify" vertical="center" wrapText="1"/>
    </xf>
    <xf numFmtId="4" fontId="1" fillId="0" borderId="11" xfId="0" applyNumberFormat="1" applyFont="1" applyBorder="1" applyAlignment="1">
      <alignment horizontal="right" vertical="center" wrapText="1"/>
    </xf>
    <xf numFmtId="0" fontId="1" fillId="0" borderId="23" xfId="0" applyFont="1" applyBorder="1" applyAlignment="1">
      <alignment horizontal="center" vertical="center" wrapText="1"/>
    </xf>
    <xf numFmtId="4" fontId="1" fillId="0" borderId="23" xfId="0" applyNumberFormat="1" applyFont="1" applyBorder="1" applyAlignment="1">
      <alignment horizontal="right" vertical="center" wrapText="1"/>
    </xf>
    <xf numFmtId="0" fontId="3" fillId="2" borderId="11" xfId="0" applyFont="1" applyFill="1" applyBorder="1" applyAlignment="1">
      <alignment horizontal="center" vertical="center" wrapText="1"/>
    </xf>
    <xf numFmtId="0" fontId="11" fillId="0" borderId="0" xfId="0" applyFont="1" applyBorder="1" applyAlignment="1">
      <alignment horizontal="center"/>
    </xf>
    <xf numFmtId="0" fontId="12" fillId="0" borderId="0" xfId="0"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6" fillId="0" borderId="4" xfId="0" applyFont="1" applyBorder="1" applyAlignment="1">
      <alignment horizontal="center"/>
    </xf>
    <xf numFmtId="0" fontId="7" fillId="0" borderId="4" xfId="0" applyFont="1" applyBorder="1" applyAlignment="1">
      <alignment horizontal="center"/>
    </xf>
    <xf numFmtId="0" fontId="7" fillId="0" borderId="0" xfId="0" applyFont="1" applyBorder="1" applyAlignment="1">
      <alignment horizontal="center"/>
    </xf>
    <xf numFmtId="0" fontId="6" fillId="0" borderId="0" xfId="0" applyFont="1" applyBorder="1" applyAlignment="1">
      <alignment horizontal="center"/>
    </xf>
    <xf numFmtId="0" fontId="6" fillId="0" borderId="14" xfId="0" applyFont="1" applyBorder="1" applyAlignment="1">
      <alignment horizontal="center"/>
    </xf>
    <xf numFmtId="0" fontId="7" fillId="0" borderId="8" xfId="0" applyFont="1" applyBorder="1" applyAlignment="1">
      <alignment horizontal="center"/>
    </xf>
    <xf numFmtId="0" fontId="7" fillId="0" borderId="9" xfId="0" applyFont="1" applyBorder="1" applyAlignment="1">
      <alignment horizontal="center"/>
    </xf>
    <xf numFmtId="0" fontId="12" fillId="0" borderId="4" xfId="0" applyFont="1" applyBorder="1" applyAlignment="1">
      <alignment horizont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13"/>
  <sheetViews>
    <sheetView zoomScale="50" zoomScaleNormal="50" workbookViewId="0">
      <pane ySplit="2" topLeftCell="A3" activePane="bottomLeft" state="frozen"/>
      <selection pane="bottomLeft" activeCell="N4" sqref="N4"/>
    </sheetView>
  </sheetViews>
  <sheetFormatPr baseColWidth="10" defaultRowHeight="16.5" x14ac:dyDescent="0.3"/>
  <cols>
    <col min="1" max="1" width="16.140625" style="1" customWidth="1"/>
    <col min="2" max="2" width="21.7109375" style="1" customWidth="1"/>
    <col min="3" max="3" width="28.7109375" style="1" customWidth="1"/>
    <col min="4" max="4" width="32.140625" style="1" customWidth="1"/>
    <col min="5" max="5" width="22.140625" style="1" customWidth="1"/>
    <col min="6" max="6" width="19.28515625" style="1" customWidth="1"/>
    <col min="7" max="7" width="19.5703125" style="1" customWidth="1"/>
    <col min="8" max="8" width="12.5703125" style="1" customWidth="1"/>
    <col min="9" max="9" width="13.140625" style="1" customWidth="1"/>
    <col min="10" max="10" width="14" style="1" customWidth="1"/>
    <col min="11" max="11" width="14.140625" style="1" customWidth="1"/>
    <col min="12" max="12" width="19.140625" style="1" customWidth="1"/>
    <col min="13" max="13" width="22.28515625" style="1" customWidth="1"/>
    <col min="14" max="14" width="21" style="1" customWidth="1"/>
    <col min="15" max="15" width="14.5703125" style="1" customWidth="1"/>
    <col min="16" max="16" width="17.5703125" style="1" customWidth="1"/>
    <col min="17" max="16384" width="11.42578125" style="1"/>
  </cols>
  <sheetData>
    <row r="1" spans="1:15" ht="26.25" thickBot="1" x14ac:dyDescent="0.4">
      <c r="A1" s="212" t="s">
        <v>11</v>
      </c>
      <c r="B1" s="213"/>
      <c r="C1" s="213"/>
      <c r="D1" s="213"/>
      <c r="E1" s="213"/>
      <c r="F1" s="213"/>
      <c r="G1" s="213"/>
      <c r="H1" s="213"/>
      <c r="I1" s="213"/>
      <c r="J1" s="213"/>
      <c r="K1" s="213"/>
      <c r="L1" s="213"/>
      <c r="M1" s="213"/>
      <c r="N1" s="213"/>
      <c r="O1" s="213"/>
    </row>
    <row r="2" spans="1:15" ht="81.75" customHeight="1" thickBot="1" x14ac:dyDescent="0.35">
      <c r="A2" s="44" t="s">
        <v>115</v>
      </c>
      <c r="B2" s="45" t="s">
        <v>1</v>
      </c>
      <c r="C2" s="44" t="s">
        <v>0</v>
      </c>
      <c r="D2" s="45" t="s">
        <v>2</v>
      </c>
      <c r="E2" s="44" t="s">
        <v>3</v>
      </c>
      <c r="F2" s="46" t="s">
        <v>4</v>
      </c>
      <c r="G2" s="45" t="s">
        <v>5</v>
      </c>
      <c r="H2" s="47" t="s">
        <v>6</v>
      </c>
      <c r="I2" s="47" t="s">
        <v>7</v>
      </c>
      <c r="J2" s="48" t="s">
        <v>8</v>
      </c>
      <c r="K2" s="49" t="s">
        <v>503</v>
      </c>
      <c r="L2" s="50" t="s">
        <v>9</v>
      </c>
      <c r="M2" s="49" t="s">
        <v>317</v>
      </c>
      <c r="N2" s="45" t="s">
        <v>116</v>
      </c>
      <c r="O2" s="44" t="s">
        <v>10</v>
      </c>
    </row>
    <row r="3" spans="1:15" s="19" customFormat="1" ht="306" customHeight="1" x14ac:dyDescent="0.3">
      <c r="A3" s="38">
        <v>1</v>
      </c>
      <c r="B3" s="39" t="s">
        <v>557</v>
      </c>
      <c r="C3" s="39" t="s">
        <v>149</v>
      </c>
      <c r="D3" s="70" t="s">
        <v>150</v>
      </c>
      <c r="E3" s="39" t="s">
        <v>151</v>
      </c>
      <c r="F3" s="39" t="s">
        <v>147</v>
      </c>
      <c r="G3" s="39" t="s">
        <v>148</v>
      </c>
      <c r="H3" s="40">
        <v>43075</v>
      </c>
      <c r="I3" s="40">
        <v>43164</v>
      </c>
      <c r="J3" s="41" t="s">
        <v>434</v>
      </c>
      <c r="K3" s="42">
        <f>295.23*15</f>
        <v>4428.4500000000007</v>
      </c>
      <c r="L3" s="39" t="s">
        <v>346</v>
      </c>
      <c r="M3" s="39" t="s">
        <v>352</v>
      </c>
      <c r="N3" s="39" t="s">
        <v>348</v>
      </c>
      <c r="O3" s="56" t="s">
        <v>12</v>
      </c>
    </row>
    <row r="4" spans="1:15" s="19" customFormat="1" ht="240.75" customHeight="1" x14ac:dyDescent="0.3">
      <c r="A4" s="20">
        <v>2</v>
      </c>
      <c r="B4" s="21" t="s">
        <v>558</v>
      </c>
      <c r="C4" s="21" t="s">
        <v>145</v>
      </c>
      <c r="D4" s="26" t="s">
        <v>183</v>
      </c>
      <c r="E4" s="21" t="s">
        <v>146</v>
      </c>
      <c r="F4" s="21" t="s">
        <v>143</v>
      </c>
      <c r="G4" s="21" t="s">
        <v>144</v>
      </c>
      <c r="H4" s="22">
        <v>43073</v>
      </c>
      <c r="I4" s="22">
        <v>43558</v>
      </c>
      <c r="J4" s="23" t="s">
        <v>436</v>
      </c>
      <c r="K4" s="24">
        <f>295.23*16</f>
        <v>4723.68</v>
      </c>
      <c r="L4" s="57" t="s">
        <v>346</v>
      </c>
      <c r="M4" s="57" t="s">
        <v>354</v>
      </c>
      <c r="N4" s="57" t="s">
        <v>348</v>
      </c>
      <c r="O4" s="58" t="s">
        <v>12</v>
      </c>
    </row>
    <row r="5" spans="1:15" s="19" customFormat="1" ht="129" customHeight="1" x14ac:dyDescent="0.3">
      <c r="A5" s="20">
        <v>3</v>
      </c>
      <c r="B5" s="21" t="s">
        <v>559</v>
      </c>
      <c r="C5" s="21" t="s">
        <v>140</v>
      </c>
      <c r="D5" s="21" t="s">
        <v>141</v>
      </c>
      <c r="E5" s="21" t="s">
        <v>142</v>
      </c>
      <c r="F5" s="21" t="s">
        <v>138</v>
      </c>
      <c r="G5" s="21" t="s">
        <v>139</v>
      </c>
      <c r="H5" s="22">
        <v>43073</v>
      </c>
      <c r="I5" s="22">
        <v>43527</v>
      </c>
      <c r="J5" s="23" t="s">
        <v>434</v>
      </c>
      <c r="K5" s="24">
        <f>295.23*15</f>
        <v>4428.4500000000007</v>
      </c>
      <c r="L5" s="21" t="s">
        <v>346</v>
      </c>
      <c r="M5" s="21" t="s">
        <v>347</v>
      </c>
      <c r="N5" s="21" t="s">
        <v>348</v>
      </c>
      <c r="O5" s="58" t="s">
        <v>12</v>
      </c>
    </row>
    <row r="6" spans="1:15" s="19" customFormat="1" ht="126.75" customHeight="1" x14ac:dyDescent="0.3">
      <c r="A6" s="20">
        <v>4</v>
      </c>
      <c r="B6" s="21" t="s">
        <v>560</v>
      </c>
      <c r="C6" s="21" t="s">
        <v>136</v>
      </c>
      <c r="D6" s="21" t="s">
        <v>745</v>
      </c>
      <c r="E6" s="21" t="s">
        <v>137</v>
      </c>
      <c r="F6" s="21" t="s">
        <v>13</v>
      </c>
      <c r="G6" s="57" t="s">
        <v>744</v>
      </c>
      <c r="H6" s="22">
        <v>43003</v>
      </c>
      <c r="I6" s="22">
        <v>43520</v>
      </c>
      <c r="J6" s="23" t="s">
        <v>437</v>
      </c>
      <c r="K6" s="24">
        <f>295.23*21</f>
        <v>6199.83</v>
      </c>
      <c r="L6" s="21" t="s">
        <v>346</v>
      </c>
      <c r="M6" s="21" t="s">
        <v>353</v>
      </c>
      <c r="N6" s="21" t="s">
        <v>348</v>
      </c>
      <c r="O6" s="58" t="s">
        <v>12</v>
      </c>
    </row>
    <row r="7" spans="1:15" s="19" customFormat="1" ht="285.75" customHeight="1" x14ac:dyDescent="0.3">
      <c r="A7" s="20">
        <v>5</v>
      </c>
      <c r="B7" s="21" t="s">
        <v>561</v>
      </c>
      <c r="C7" s="21" t="s">
        <v>132</v>
      </c>
      <c r="D7" s="21" t="s">
        <v>553</v>
      </c>
      <c r="E7" s="21" t="s">
        <v>133</v>
      </c>
      <c r="F7" s="21" t="s">
        <v>134</v>
      </c>
      <c r="G7" s="21" t="s">
        <v>135</v>
      </c>
      <c r="H7" s="22">
        <v>43133</v>
      </c>
      <c r="I7" s="27">
        <v>43586</v>
      </c>
      <c r="J7" s="23" t="s">
        <v>434</v>
      </c>
      <c r="K7" s="24">
        <f t="shared" ref="K7:K12" si="0">295.23*15</f>
        <v>4428.4500000000007</v>
      </c>
      <c r="L7" s="21" t="s">
        <v>330</v>
      </c>
      <c r="M7" s="21" t="s">
        <v>356</v>
      </c>
      <c r="N7" s="21" t="s">
        <v>348</v>
      </c>
      <c r="O7" s="58" t="s">
        <v>12</v>
      </c>
    </row>
    <row r="8" spans="1:15" s="19" customFormat="1" ht="170.25" customHeight="1" x14ac:dyDescent="0.3">
      <c r="A8" s="20">
        <v>6</v>
      </c>
      <c r="B8" s="21" t="s">
        <v>562</v>
      </c>
      <c r="C8" s="21" t="s">
        <v>158</v>
      </c>
      <c r="D8" s="21" t="s">
        <v>159</v>
      </c>
      <c r="E8" s="21" t="s">
        <v>160</v>
      </c>
      <c r="F8" s="21" t="s">
        <v>156</v>
      </c>
      <c r="G8" s="21" t="s">
        <v>157</v>
      </c>
      <c r="H8" s="22">
        <v>43158</v>
      </c>
      <c r="I8" s="27">
        <v>43611</v>
      </c>
      <c r="J8" s="23" t="s">
        <v>434</v>
      </c>
      <c r="K8" s="24">
        <f t="shared" si="0"/>
        <v>4428.4500000000007</v>
      </c>
      <c r="L8" s="21" t="s">
        <v>346</v>
      </c>
      <c r="M8" s="21" t="s">
        <v>354</v>
      </c>
      <c r="N8" s="21" t="s">
        <v>348</v>
      </c>
      <c r="O8" s="58" t="s">
        <v>205</v>
      </c>
    </row>
    <row r="9" spans="1:15" s="19" customFormat="1" ht="111" customHeight="1" x14ac:dyDescent="0.3">
      <c r="A9" s="20">
        <v>7</v>
      </c>
      <c r="B9" s="21" t="s">
        <v>563</v>
      </c>
      <c r="C9" s="21" t="s">
        <v>152</v>
      </c>
      <c r="D9" s="21" t="s">
        <v>153</v>
      </c>
      <c r="E9" s="21" t="s">
        <v>154</v>
      </c>
      <c r="F9" s="21" t="s">
        <v>155</v>
      </c>
      <c r="G9" s="21" t="s">
        <v>744</v>
      </c>
      <c r="H9" s="22">
        <v>43158</v>
      </c>
      <c r="I9" s="28">
        <v>43611</v>
      </c>
      <c r="J9" s="23" t="s">
        <v>434</v>
      </c>
      <c r="K9" s="24">
        <f t="shared" si="0"/>
        <v>4428.4500000000007</v>
      </c>
      <c r="L9" s="21" t="s">
        <v>346</v>
      </c>
      <c r="M9" s="21" t="s">
        <v>355</v>
      </c>
      <c r="N9" s="21" t="s">
        <v>348</v>
      </c>
      <c r="O9" s="58" t="s">
        <v>205</v>
      </c>
    </row>
    <row r="10" spans="1:15" s="19" customFormat="1" ht="300.75" customHeight="1" x14ac:dyDescent="0.3">
      <c r="A10" s="29">
        <v>8</v>
      </c>
      <c r="B10" s="21" t="s">
        <v>556</v>
      </c>
      <c r="C10" s="21" t="s">
        <v>209</v>
      </c>
      <c r="D10" s="21" t="s">
        <v>554</v>
      </c>
      <c r="E10" s="21" t="s">
        <v>210</v>
      </c>
      <c r="F10" s="148" t="s">
        <v>555</v>
      </c>
      <c r="G10" s="148" t="s">
        <v>208</v>
      </c>
      <c r="H10" s="22">
        <v>43201</v>
      </c>
      <c r="I10" s="27">
        <v>43656</v>
      </c>
      <c r="J10" s="23" t="s">
        <v>434</v>
      </c>
      <c r="K10" s="24">
        <f t="shared" si="0"/>
        <v>4428.4500000000007</v>
      </c>
      <c r="L10" s="21" t="s">
        <v>346</v>
      </c>
      <c r="M10" s="21" t="s">
        <v>355</v>
      </c>
      <c r="N10" s="21" t="s">
        <v>348</v>
      </c>
      <c r="O10" s="58" t="s">
        <v>94</v>
      </c>
    </row>
    <row r="11" spans="1:15" s="19" customFormat="1" ht="280.5" customHeight="1" x14ac:dyDescent="0.3">
      <c r="A11" s="20">
        <v>9</v>
      </c>
      <c r="B11" s="21" t="s">
        <v>211</v>
      </c>
      <c r="C11" s="21" t="s">
        <v>214</v>
      </c>
      <c r="D11" s="21" t="s">
        <v>435</v>
      </c>
      <c r="E11" s="21" t="s">
        <v>215</v>
      </c>
      <c r="F11" s="30" t="s">
        <v>212</v>
      </c>
      <c r="G11" s="21" t="s">
        <v>213</v>
      </c>
      <c r="H11" s="22">
        <v>43180</v>
      </c>
      <c r="I11" s="27">
        <v>43636</v>
      </c>
      <c r="J11" s="23" t="s">
        <v>434</v>
      </c>
      <c r="K11" s="24">
        <f t="shared" si="0"/>
        <v>4428.4500000000007</v>
      </c>
      <c r="L11" s="21" t="s">
        <v>318</v>
      </c>
      <c r="M11" s="21" t="s">
        <v>357</v>
      </c>
      <c r="N11" s="21" t="s">
        <v>348</v>
      </c>
      <c r="O11" s="58" t="s">
        <v>94</v>
      </c>
    </row>
    <row r="12" spans="1:15" s="19" customFormat="1" ht="238.5" customHeight="1" x14ac:dyDescent="0.3">
      <c r="A12" s="20">
        <v>10</v>
      </c>
      <c r="B12" s="21" t="s">
        <v>564</v>
      </c>
      <c r="C12" s="21" t="s">
        <v>349</v>
      </c>
      <c r="D12" s="21" t="s">
        <v>350</v>
      </c>
      <c r="E12" s="21" t="s">
        <v>745</v>
      </c>
      <c r="F12" s="21" t="s">
        <v>351</v>
      </c>
      <c r="G12" s="21" t="s">
        <v>438</v>
      </c>
      <c r="H12" s="22">
        <v>43304</v>
      </c>
      <c r="I12" s="27">
        <v>43668</v>
      </c>
      <c r="J12" s="23" t="s">
        <v>433</v>
      </c>
      <c r="K12" s="24">
        <f t="shared" si="0"/>
        <v>4428.4500000000007</v>
      </c>
      <c r="L12" s="21" t="s">
        <v>346</v>
      </c>
      <c r="M12" s="21" t="s">
        <v>347</v>
      </c>
      <c r="N12" s="21" t="s">
        <v>348</v>
      </c>
      <c r="O12" s="58" t="s">
        <v>94</v>
      </c>
    </row>
    <row r="13" spans="1:15" ht="153.75" customHeight="1" thickBot="1" x14ac:dyDescent="0.35">
      <c r="A13" s="51">
        <v>11</v>
      </c>
      <c r="B13" s="51" t="s">
        <v>565</v>
      </c>
      <c r="C13" s="51" t="s">
        <v>440</v>
      </c>
      <c r="D13" s="51" t="s">
        <v>441</v>
      </c>
      <c r="E13" s="51" t="s">
        <v>442</v>
      </c>
      <c r="F13" s="51" t="s">
        <v>443</v>
      </c>
      <c r="G13" s="51" t="s">
        <v>744</v>
      </c>
      <c r="H13" s="52">
        <v>43489</v>
      </c>
      <c r="I13" s="53">
        <v>43853</v>
      </c>
      <c r="J13" s="54" t="s">
        <v>224</v>
      </c>
      <c r="K13" s="55">
        <f>295.23*12</f>
        <v>3542.76</v>
      </c>
      <c r="L13" s="51" t="s">
        <v>346</v>
      </c>
      <c r="M13" s="51" t="s">
        <v>439</v>
      </c>
      <c r="N13" s="51" t="s">
        <v>348</v>
      </c>
      <c r="O13" s="59" t="s">
        <v>94</v>
      </c>
    </row>
  </sheetData>
  <mergeCells count="1">
    <mergeCell ref="A1:O1"/>
  </mergeCells>
  <pageMargins left="0.7" right="0.7" top="0.75" bottom="0.75" header="0.3" footer="0.3"/>
  <pageSetup paperSize="9" scale="4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3"/>
  <sheetViews>
    <sheetView zoomScale="60" zoomScaleNormal="60" workbookViewId="0">
      <selection activeCell="G4" sqref="G4"/>
    </sheetView>
  </sheetViews>
  <sheetFormatPr baseColWidth="10" defaultRowHeight="16.5" x14ac:dyDescent="0.3"/>
  <cols>
    <col min="1" max="1" width="11.42578125" style="1"/>
    <col min="2" max="2" width="18.7109375" style="1" customWidth="1"/>
    <col min="3" max="3" width="24" style="1" customWidth="1"/>
    <col min="4" max="4" width="40.28515625" style="1" customWidth="1"/>
    <col min="5" max="5" width="15.5703125" style="1" customWidth="1"/>
    <col min="6" max="6" width="15" style="1" customWidth="1"/>
    <col min="7" max="7" width="14.85546875" style="1" customWidth="1"/>
    <col min="8" max="10" width="11.42578125" style="1"/>
    <col min="11" max="11" width="14.28515625" style="1" customWidth="1"/>
    <col min="12" max="13" width="15.85546875" style="1" customWidth="1"/>
    <col min="14" max="14" width="14.85546875" style="1" customWidth="1"/>
    <col min="15" max="16384" width="11.42578125" style="1"/>
  </cols>
  <sheetData>
    <row r="1" spans="1:15" ht="24" thickBot="1" x14ac:dyDescent="0.4">
      <c r="A1" s="219" t="s">
        <v>11</v>
      </c>
      <c r="B1" s="218"/>
      <c r="C1" s="218"/>
      <c r="D1" s="218"/>
      <c r="E1" s="218"/>
      <c r="F1" s="218"/>
      <c r="G1" s="218"/>
      <c r="H1" s="218"/>
      <c r="I1" s="218"/>
      <c r="J1" s="218"/>
      <c r="K1" s="218"/>
      <c r="L1" s="218"/>
      <c r="M1" s="218"/>
      <c r="N1" s="218"/>
      <c r="O1" s="218"/>
    </row>
    <row r="2" spans="1:15" ht="123" customHeight="1" thickBot="1" x14ac:dyDescent="0.35">
      <c r="A2" s="31" t="s">
        <v>18</v>
      </c>
      <c r="B2" s="32" t="s">
        <v>1</v>
      </c>
      <c r="C2" s="31" t="s">
        <v>0</v>
      </c>
      <c r="D2" s="32" t="s">
        <v>2</v>
      </c>
      <c r="E2" s="31" t="s">
        <v>3</v>
      </c>
      <c r="F2" s="33" t="s">
        <v>4</v>
      </c>
      <c r="G2" s="32" t="s">
        <v>5</v>
      </c>
      <c r="H2" s="34" t="s">
        <v>6</v>
      </c>
      <c r="I2" s="34" t="s">
        <v>7</v>
      </c>
      <c r="J2" s="80" t="s">
        <v>8</v>
      </c>
      <c r="K2" s="32" t="s">
        <v>320</v>
      </c>
      <c r="L2" s="37" t="s">
        <v>316</v>
      </c>
      <c r="M2" s="36" t="s">
        <v>317</v>
      </c>
      <c r="N2" s="32" t="s">
        <v>17</v>
      </c>
      <c r="O2" s="31" t="s">
        <v>10</v>
      </c>
    </row>
    <row r="3" spans="1:15" s="19" customFormat="1" ht="399" customHeight="1" thickBot="1" x14ac:dyDescent="0.35">
      <c r="A3" s="81">
        <v>1</v>
      </c>
      <c r="B3" s="82" t="s">
        <v>54</v>
      </c>
      <c r="C3" s="83" t="s">
        <v>56</v>
      </c>
      <c r="D3" s="83" t="s">
        <v>57</v>
      </c>
      <c r="E3" s="82" t="s">
        <v>58</v>
      </c>
      <c r="F3" s="82" t="s">
        <v>55</v>
      </c>
      <c r="G3" s="82" t="s">
        <v>744</v>
      </c>
      <c r="H3" s="84">
        <v>42788</v>
      </c>
      <c r="I3" s="85">
        <v>43606</v>
      </c>
      <c r="J3" s="82" t="s">
        <v>448</v>
      </c>
      <c r="K3" s="204">
        <f>295.23*27</f>
        <v>7971.2100000000009</v>
      </c>
      <c r="L3" s="86" t="s">
        <v>328</v>
      </c>
      <c r="M3" s="86" t="s">
        <v>329</v>
      </c>
      <c r="N3" s="86" t="s">
        <v>327</v>
      </c>
      <c r="O3" s="87" t="s">
        <v>12</v>
      </c>
    </row>
  </sheetData>
  <mergeCells count="1">
    <mergeCell ref="A1:O1"/>
  </mergeCells>
  <pageMargins left="0.7" right="0.7" top="0.75" bottom="0.75" header="0.3" footer="0.3"/>
  <pageSetup paperSize="9" scale="53" fitToHeight="0" orientation="landscape"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14"/>
  <sheetViews>
    <sheetView zoomScale="70" zoomScaleNormal="70" workbookViewId="0">
      <pane ySplit="2" topLeftCell="A3" activePane="bottomLeft" state="frozen"/>
      <selection pane="bottomLeft" sqref="A1:O1"/>
    </sheetView>
  </sheetViews>
  <sheetFormatPr baseColWidth="10" defaultRowHeight="16.5" x14ac:dyDescent="0.3"/>
  <cols>
    <col min="1" max="1" width="16.140625" style="1" customWidth="1"/>
    <col min="2" max="2" width="21.28515625" style="1" customWidth="1"/>
    <col min="3" max="3" width="18.7109375" style="1" customWidth="1"/>
    <col min="4" max="4" width="24.7109375" style="1" customWidth="1"/>
    <col min="5" max="5" width="20.85546875" style="1" customWidth="1"/>
    <col min="6" max="6" width="16.7109375" style="1" customWidth="1"/>
    <col min="7" max="7" width="16.28515625" style="1" customWidth="1"/>
    <col min="8" max="8" width="11.42578125" style="1"/>
    <col min="9" max="9" width="11.42578125" style="1" customWidth="1"/>
    <col min="10" max="10" width="12.5703125" style="1" customWidth="1"/>
    <col min="11" max="11" width="15.28515625" style="1" customWidth="1"/>
    <col min="12" max="13" width="15.85546875" style="1" customWidth="1"/>
    <col min="14" max="14" width="17.7109375" style="1" customWidth="1"/>
    <col min="15" max="16384" width="11.42578125" style="1"/>
  </cols>
  <sheetData>
    <row r="1" spans="1:15" ht="26.25" thickBot="1" x14ac:dyDescent="0.4">
      <c r="A1" s="212" t="s">
        <v>11</v>
      </c>
      <c r="B1" s="213"/>
      <c r="C1" s="213"/>
      <c r="D1" s="213"/>
      <c r="E1" s="213"/>
      <c r="F1" s="213"/>
      <c r="G1" s="213"/>
      <c r="H1" s="213"/>
      <c r="I1" s="213"/>
      <c r="J1" s="213"/>
      <c r="K1" s="213"/>
      <c r="L1" s="213"/>
      <c r="M1" s="213"/>
      <c r="N1" s="213"/>
      <c r="O1" s="213"/>
    </row>
    <row r="2" spans="1:15" ht="84" customHeight="1" thickBot="1" x14ac:dyDescent="0.35">
      <c r="A2" s="44" t="s">
        <v>115</v>
      </c>
      <c r="B2" s="45" t="s">
        <v>1</v>
      </c>
      <c r="C2" s="44" t="s">
        <v>0</v>
      </c>
      <c r="D2" s="45" t="s">
        <v>2</v>
      </c>
      <c r="E2" s="44" t="s">
        <v>3</v>
      </c>
      <c r="F2" s="46" t="s">
        <v>4</v>
      </c>
      <c r="G2" s="45" t="s">
        <v>5</v>
      </c>
      <c r="H2" s="47" t="s">
        <v>6</v>
      </c>
      <c r="I2" s="47" t="s">
        <v>7</v>
      </c>
      <c r="J2" s="48" t="s">
        <v>8</v>
      </c>
      <c r="K2" s="49" t="s">
        <v>320</v>
      </c>
      <c r="L2" s="50" t="s">
        <v>9</v>
      </c>
      <c r="M2" s="49" t="s">
        <v>317</v>
      </c>
      <c r="N2" s="45" t="s">
        <v>116</v>
      </c>
      <c r="O2" s="44" t="s">
        <v>10</v>
      </c>
    </row>
    <row r="3" spans="1:15" s="19" customFormat="1" ht="231" x14ac:dyDescent="0.3">
      <c r="A3" s="41">
        <v>1</v>
      </c>
      <c r="B3" s="39" t="s">
        <v>482</v>
      </c>
      <c r="C3" s="39" t="s">
        <v>485</v>
      </c>
      <c r="D3" s="39" t="s">
        <v>486</v>
      </c>
      <c r="E3" s="39" t="s">
        <v>487</v>
      </c>
      <c r="F3" s="39" t="s">
        <v>483</v>
      </c>
      <c r="G3" s="39" t="s">
        <v>161</v>
      </c>
      <c r="H3" s="40">
        <v>43549</v>
      </c>
      <c r="I3" s="40">
        <v>44006</v>
      </c>
      <c r="J3" s="41" t="s">
        <v>434</v>
      </c>
      <c r="K3" s="42">
        <f>295.23*15</f>
        <v>4428.4500000000007</v>
      </c>
      <c r="L3" s="39" t="s">
        <v>326</v>
      </c>
      <c r="M3" s="39" t="s">
        <v>484</v>
      </c>
      <c r="N3" s="43" t="s">
        <v>363</v>
      </c>
      <c r="O3" s="43" t="s">
        <v>12</v>
      </c>
    </row>
    <row r="4" spans="1:15" s="19" customFormat="1" ht="409.5" x14ac:dyDescent="0.3">
      <c r="A4" s="23">
        <v>2</v>
      </c>
      <c r="B4" s="21" t="s">
        <v>488</v>
      </c>
      <c r="C4" s="21" t="s">
        <v>489</v>
      </c>
      <c r="D4" s="21" t="s">
        <v>490</v>
      </c>
      <c r="E4" s="21" t="s">
        <v>491</v>
      </c>
      <c r="F4" s="21" t="s">
        <v>492</v>
      </c>
      <c r="G4" s="21" t="s">
        <v>493</v>
      </c>
      <c r="H4" s="22">
        <v>43451</v>
      </c>
      <c r="I4" s="27">
        <v>43601</v>
      </c>
      <c r="J4" s="23" t="s">
        <v>494</v>
      </c>
      <c r="K4" s="24">
        <f>295.23*5</f>
        <v>1476.15</v>
      </c>
      <c r="L4" s="21" t="s">
        <v>326</v>
      </c>
      <c r="M4" s="21" t="s">
        <v>495</v>
      </c>
      <c r="N4" s="25" t="s">
        <v>363</v>
      </c>
      <c r="O4" s="25" t="s">
        <v>12</v>
      </c>
    </row>
    <row r="5" spans="1:15" ht="409.5" x14ac:dyDescent="0.3">
      <c r="A5" s="23">
        <v>3</v>
      </c>
      <c r="B5" s="21" t="s">
        <v>496</v>
      </c>
      <c r="C5" s="21" t="s">
        <v>497</v>
      </c>
      <c r="D5" s="21" t="s">
        <v>498</v>
      </c>
      <c r="E5" s="21" t="s">
        <v>499</v>
      </c>
      <c r="F5" s="21" t="s">
        <v>501</v>
      </c>
      <c r="G5" s="21" t="s">
        <v>502</v>
      </c>
      <c r="H5" s="22">
        <v>43488</v>
      </c>
      <c r="I5" s="22">
        <v>43852</v>
      </c>
      <c r="J5" s="27" t="s">
        <v>224</v>
      </c>
      <c r="K5" s="24">
        <f>295.23*12</f>
        <v>3542.76</v>
      </c>
      <c r="L5" s="21" t="s">
        <v>326</v>
      </c>
      <c r="M5" s="21" t="s">
        <v>500</v>
      </c>
      <c r="N5" s="21" t="s">
        <v>363</v>
      </c>
      <c r="O5" s="25" t="s">
        <v>12</v>
      </c>
    </row>
    <row r="14" spans="1:15" x14ac:dyDescent="0.3">
      <c r="F14" s="115"/>
    </row>
  </sheetData>
  <mergeCells count="1">
    <mergeCell ref="A1:O1"/>
  </mergeCells>
  <pageMargins left="0.7" right="0.7" top="0.75" bottom="0.75" header="0.3" footer="0.3"/>
  <pageSetup paperSize="9" scale="53" fitToHeight="0" orientation="landscape"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6"/>
  <sheetViews>
    <sheetView zoomScale="70" zoomScaleNormal="70" workbookViewId="0">
      <pane ySplit="2" topLeftCell="A3" activePane="bottomLeft" state="frozen"/>
      <selection pane="bottomLeft" sqref="A1:O1"/>
    </sheetView>
  </sheetViews>
  <sheetFormatPr baseColWidth="10" defaultRowHeight="16.5" x14ac:dyDescent="0.3"/>
  <cols>
    <col min="1" max="1" width="11.42578125" style="1"/>
    <col min="2" max="2" width="26.5703125" style="1" customWidth="1"/>
    <col min="3" max="3" width="24" style="1" customWidth="1"/>
    <col min="4" max="4" width="40.28515625" style="1" customWidth="1"/>
    <col min="5" max="5" width="23.140625" style="1" customWidth="1"/>
    <col min="6" max="6" width="15" style="1" customWidth="1"/>
    <col min="7" max="7" width="14.85546875" style="1" customWidth="1"/>
    <col min="8" max="10" width="11.42578125" style="1"/>
    <col min="11" max="11" width="14.7109375" style="1" customWidth="1"/>
    <col min="12" max="13" width="15.85546875" style="1" customWidth="1"/>
    <col min="14" max="14" width="14.85546875" style="1" customWidth="1"/>
    <col min="15" max="16384" width="11.42578125" style="1"/>
  </cols>
  <sheetData>
    <row r="1" spans="1:15" ht="24" thickBot="1" x14ac:dyDescent="0.4">
      <c r="A1" s="220" t="s">
        <v>11</v>
      </c>
      <c r="B1" s="221"/>
      <c r="C1" s="221"/>
      <c r="D1" s="221"/>
      <c r="E1" s="221"/>
      <c r="F1" s="221"/>
      <c r="G1" s="221"/>
      <c r="H1" s="221"/>
      <c r="I1" s="221"/>
      <c r="J1" s="221"/>
      <c r="K1" s="221"/>
      <c r="L1" s="221"/>
      <c r="M1" s="221"/>
      <c r="N1" s="221"/>
      <c r="O1" s="222"/>
    </row>
    <row r="2" spans="1:15" ht="111.75" customHeight="1" thickBot="1" x14ac:dyDescent="0.35">
      <c r="A2" s="44" t="s">
        <v>18</v>
      </c>
      <c r="B2" s="45" t="s">
        <v>1</v>
      </c>
      <c r="C2" s="44" t="s">
        <v>0</v>
      </c>
      <c r="D2" s="45" t="s">
        <v>2</v>
      </c>
      <c r="E2" s="44" t="s">
        <v>3</v>
      </c>
      <c r="F2" s="46" t="s">
        <v>4</v>
      </c>
      <c r="G2" s="45" t="s">
        <v>5</v>
      </c>
      <c r="H2" s="47" t="s">
        <v>6</v>
      </c>
      <c r="I2" s="47" t="s">
        <v>7</v>
      </c>
      <c r="J2" s="79" t="s">
        <v>8</v>
      </c>
      <c r="K2" s="45" t="s">
        <v>320</v>
      </c>
      <c r="L2" s="44" t="s">
        <v>9</v>
      </c>
      <c r="M2" s="102" t="s">
        <v>317</v>
      </c>
      <c r="N2" s="45" t="s">
        <v>17</v>
      </c>
      <c r="O2" s="44" t="s">
        <v>10</v>
      </c>
    </row>
    <row r="3" spans="1:15" s="19" customFormat="1" ht="240.75" customHeight="1" x14ac:dyDescent="0.3">
      <c r="A3" s="39">
        <v>1</v>
      </c>
      <c r="B3" s="39" t="s">
        <v>360</v>
      </c>
      <c r="C3" s="71" t="s">
        <v>64</v>
      </c>
      <c r="D3" s="71" t="s">
        <v>65</v>
      </c>
      <c r="E3" s="39" t="s">
        <v>66</v>
      </c>
      <c r="F3" s="39" t="s">
        <v>62</v>
      </c>
      <c r="G3" s="39" t="s">
        <v>63</v>
      </c>
      <c r="H3" s="89">
        <v>43131</v>
      </c>
      <c r="I3" s="108">
        <v>43585</v>
      </c>
      <c r="J3" s="39" t="s">
        <v>434</v>
      </c>
      <c r="K3" s="99">
        <f>295.23*15</f>
        <v>4428.4500000000007</v>
      </c>
      <c r="L3" s="43" t="s">
        <v>326</v>
      </c>
      <c r="M3" s="43" t="s">
        <v>361</v>
      </c>
      <c r="N3" s="43" t="s">
        <v>359</v>
      </c>
      <c r="O3" s="43" t="s">
        <v>12</v>
      </c>
    </row>
    <row r="4" spans="1:15" s="19" customFormat="1" ht="396" x14ac:dyDescent="0.3">
      <c r="A4" s="17">
        <v>2</v>
      </c>
      <c r="B4" s="2" t="s">
        <v>465</v>
      </c>
      <c r="C4" s="4" t="s">
        <v>468</v>
      </c>
      <c r="D4" s="4" t="s">
        <v>469</v>
      </c>
      <c r="E4" s="4" t="s">
        <v>470</v>
      </c>
      <c r="F4" s="2" t="s">
        <v>467</v>
      </c>
      <c r="G4" s="4" t="s">
        <v>466</v>
      </c>
      <c r="H4" s="11">
        <v>43473</v>
      </c>
      <c r="I4" s="9">
        <v>43928</v>
      </c>
      <c r="J4" s="17" t="s">
        <v>434</v>
      </c>
      <c r="K4" s="107">
        <f>295.23*15</f>
        <v>4428.4500000000007</v>
      </c>
      <c r="L4" s="101" t="s">
        <v>326</v>
      </c>
      <c r="M4" s="101" t="s">
        <v>362</v>
      </c>
      <c r="N4" s="8" t="s">
        <v>359</v>
      </c>
      <c r="O4" s="5" t="s">
        <v>12</v>
      </c>
    </row>
    <row r="5" spans="1:15" ht="409.6" thickBot="1" x14ac:dyDescent="0.35">
      <c r="A5" s="15">
        <v>3</v>
      </c>
      <c r="B5" s="10" t="s">
        <v>471</v>
      </c>
      <c r="C5" s="13" t="s">
        <v>473</v>
      </c>
      <c r="D5" s="14" t="s">
        <v>475</v>
      </c>
      <c r="E5" s="13" t="s">
        <v>474</v>
      </c>
      <c r="F5" s="10" t="s">
        <v>472</v>
      </c>
      <c r="G5" s="14" t="s">
        <v>744</v>
      </c>
      <c r="H5" s="16">
        <v>43487</v>
      </c>
      <c r="I5" s="103">
        <v>43942</v>
      </c>
      <c r="J5" s="15" t="s">
        <v>434</v>
      </c>
      <c r="K5" s="100">
        <f>295.23*15</f>
        <v>4428.4500000000007</v>
      </c>
      <c r="L5" s="104" t="s">
        <v>326</v>
      </c>
      <c r="M5" s="104" t="s">
        <v>476</v>
      </c>
      <c r="N5" s="105" t="s">
        <v>359</v>
      </c>
      <c r="O5" s="106" t="s">
        <v>12</v>
      </c>
    </row>
    <row r="6" spans="1:15" ht="248.25" thickBot="1" x14ac:dyDescent="0.35">
      <c r="A6" s="113">
        <v>4</v>
      </c>
      <c r="B6" s="109" t="s">
        <v>478</v>
      </c>
      <c r="C6" s="114" t="s">
        <v>477</v>
      </c>
      <c r="D6" s="14" t="s">
        <v>479</v>
      </c>
      <c r="E6" s="13" t="s">
        <v>480</v>
      </c>
      <c r="F6" s="109" t="s">
        <v>481</v>
      </c>
      <c r="G6" s="14" t="s">
        <v>744</v>
      </c>
      <c r="H6" s="16">
        <v>43405</v>
      </c>
      <c r="I6" s="103">
        <v>43860</v>
      </c>
      <c r="J6" s="15" t="s">
        <v>434</v>
      </c>
      <c r="K6" s="100">
        <f>295.23*15</f>
        <v>4428.4500000000007</v>
      </c>
      <c r="L6" s="104" t="s">
        <v>326</v>
      </c>
      <c r="M6" s="110" t="s">
        <v>362</v>
      </c>
      <c r="N6" s="111" t="s">
        <v>359</v>
      </c>
      <c r="O6" s="112" t="s">
        <v>12</v>
      </c>
    </row>
  </sheetData>
  <mergeCells count="1">
    <mergeCell ref="A1:O1"/>
  </mergeCells>
  <pageMargins left="0.7" right="0.7" top="0.75" bottom="0.75" header="0.3" footer="0.3"/>
  <pageSetup paperSize="9" scale="50" fitToHeight="0" orientation="landscape"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3"/>
  <sheetViews>
    <sheetView zoomScale="70" zoomScaleNormal="70" workbookViewId="0">
      <selection activeCell="G4" sqref="G4"/>
    </sheetView>
  </sheetViews>
  <sheetFormatPr baseColWidth="10" defaultRowHeight="16.5" x14ac:dyDescent="0.3"/>
  <cols>
    <col min="1" max="1" width="11.42578125" style="1"/>
    <col min="2" max="2" width="18.7109375" style="1" customWidth="1"/>
    <col min="3" max="3" width="24" style="1" customWidth="1"/>
    <col min="4" max="4" width="40.28515625" style="1" customWidth="1"/>
    <col min="5" max="5" width="29.28515625" style="1" customWidth="1"/>
    <col min="6" max="6" width="15" style="1" customWidth="1"/>
    <col min="7" max="7" width="14.85546875" style="1" customWidth="1"/>
    <col min="8" max="10" width="11.42578125" style="1"/>
    <col min="11" max="11" width="14" style="1" customWidth="1"/>
    <col min="12" max="13" width="15.85546875" style="1" customWidth="1"/>
    <col min="14" max="14" width="14.85546875" style="1" customWidth="1"/>
    <col min="15" max="16384" width="11.42578125" style="1"/>
  </cols>
  <sheetData>
    <row r="1" spans="1:15" ht="24" thickBot="1" x14ac:dyDescent="0.4">
      <c r="A1" s="219" t="s">
        <v>11</v>
      </c>
      <c r="B1" s="218"/>
      <c r="C1" s="218"/>
      <c r="D1" s="218"/>
      <c r="E1" s="218"/>
      <c r="F1" s="218"/>
      <c r="G1" s="218"/>
      <c r="H1" s="218"/>
      <c r="I1" s="218"/>
      <c r="J1" s="218"/>
      <c r="K1" s="218"/>
      <c r="L1" s="218"/>
      <c r="M1" s="218"/>
      <c r="N1" s="218"/>
      <c r="O1" s="218"/>
    </row>
    <row r="2" spans="1:15" ht="97.5" customHeight="1" thickBot="1" x14ac:dyDescent="0.35">
      <c r="A2" s="44" t="s">
        <v>18</v>
      </c>
      <c r="B2" s="45" t="s">
        <v>1</v>
      </c>
      <c r="C2" s="44" t="s">
        <v>0</v>
      </c>
      <c r="D2" s="45" t="s">
        <v>2</v>
      </c>
      <c r="E2" s="44" t="s">
        <v>3</v>
      </c>
      <c r="F2" s="46" t="s">
        <v>4</v>
      </c>
      <c r="G2" s="45" t="s">
        <v>5</v>
      </c>
      <c r="H2" s="47" t="s">
        <v>6</v>
      </c>
      <c r="I2" s="47" t="s">
        <v>7</v>
      </c>
      <c r="J2" s="48" t="s">
        <v>8</v>
      </c>
      <c r="K2" s="49" t="s">
        <v>320</v>
      </c>
      <c r="L2" s="50" t="s">
        <v>9</v>
      </c>
      <c r="M2" s="49" t="s">
        <v>317</v>
      </c>
      <c r="N2" s="45" t="s">
        <v>17</v>
      </c>
      <c r="O2" s="44" t="s">
        <v>10</v>
      </c>
    </row>
    <row r="3" spans="1:15" s="19" customFormat="1" ht="363.75" customHeight="1" thickBot="1" x14ac:dyDescent="0.35">
      <c r="A3" s="90">
        <v>1</v>
      </c>
      <c r="B3" s="91" t="s">
        <v>450</v>
      </c>
      <c r="C3" s="91" t="s">
        <v>67</v>
      </c>
      <c r="D3" s="92" t="s">
        <v>68</v>
      </c>
      <c r="E3" s="91" t="s">
        <v>451</v>
      </c>
      <c r="F3" s="91" t="s">
        <v>69</v>
      </c>
      <c r="G3" s="91" t="s">
        <v>744</v>
      </c>
      <c r="H3" s="93">
        <v>43523</v>
      </c>
      <c r="I3" s="94">
        <v>43977</v>
      </c>
      <c r="J3" s="91" t="s">
        <v>449</v>
      </c>
      <c r="K3" s="95">
        <f>295.23*15</f>
        <v>4428.4500000000007</v>
      </c>
      <c r="L3" s="96" t="s">
        <v>335</v>
      </c>
      <c r="M3" s="96" t="s">
        <v>336</v>
      </c>
      <c r="N3" s="96" t="s">
        <v>337</v>
      </c>
      <c r="O3" s="97" t="s">
        <v>12</v>
      </c>
    </row>
  </sheetData>
  <mergeCells count="1">
    <mergeCell ref="A1:O1"/>
  </mergeCells>
  <pageMargins left="0.7" right="0.7" top="0.75" bottom="0.75" header="0.3" footer="0.3"/>
  <pageSetup paperSize="9" scale="50" fitToHeight="0" orientation="landscape"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5"/>
  <sheetViews>
    <sheetView zoomScale="70" zoomScaleNormal="70" workbookViewId="0">
      <pane ySplit="2" topLeftCell="A3" activePane="bottomLeft" state="frozen"/>
      <selection pane="bottomLeft" activeCell="G6" sqref="G6"/>
    </sheetView>
  </sheetViews>
  <sheetFormatPr baseColWidth="10" defaultRowHeight="16.5" x14ac:dyDescent="0.3"/>
  <cols>
    <col min="1" max="1" width="16.140625" style="1" customWidth="1"/>
    <col min="2" max="2" width="21.28515625" style="1" customWidth="1"/>
    <col min="3" max="3" width="21.140625" style="1" customWidth="1"/>
    <col min="4" max="4" width="33.7109375" style="1" customWidth="1"/>
    <col min="5" max="5" width="22.5703125" style="1" customWidth="1"/>
    <col min="6" max="6" width="14.85546875" style="1" customWidth="1"/>
    <col min="7" max="7" width="16.28515625" style="1" customWidth="1"/>
    <col min="8" max="8" width="9.5703125" style="1" customWidth="1"/>
    <col min="9" max="9" width="10.140625" style="1" customWidth="1"/>
    <col min="10" max="10" width="12.5703125" style="1" customWidth="1"/>
    <col min="11" max="11" width="14.42578125" style="1" customWidth="1"/>
    <col min="12" max="13" width="15.85546875" style="1" customWidth="1"/>
    <col min="14" max="14" width="17.7109375" style="1" customWidth="1"/>
    <col min="15" max="16384" width="11.42578125" style="1"/>
  </cols>
  <sheetData>
    <row r="1" spans="1:15" ht="26.25" thickBot="1" x14ac:dyDescent="0.4">
      <c r="A1" s="212" t="s">
        <v>11</v>
      </c>
      <c r="B1" s="213"/>
      <c r="C1" s="213"/>
      <c r="D1" s="213"/>
      <c r="E1" s="213"/>
      <c r="F1" s="213"/>
      <c r="G1" s="213"/>
      <c r="H1" s="213"/>
      <c r="I1" s="213"/>
      <c r="J1" s="213"/>
      <c r="K1" s="213"/>
      <c r="L1" s="213"/>
      <c r="M1" s="213"/>
      <c r="N1" s="213"/>
      <c r="O1" s="223"/>
    </row>
    <row r="2" spans="1:15" ht="84.75" customHeight="1" thickBot="1" x14ac:dyDescent="0.35">
      <c r="A2" s="44" t="s">
        <v>115</v>
      </c>
      <c r="B2" s="45" t="s">
        <v>1</v>
      </c>
      <c r="C2" s="44" t="s">
        <v>0</v>
      </c>
      <c r="D2" s="45" t="s">
        <v>2</v>
      </c>
      <c r="E2" s="44" t="s">
        <v>3</v>
      </c>
      <c r="F2" s="46" t="s">
        <v>4</v>
      </c>
      <c r="G2" s="45" t="s">
        <v>5</v>
      </c>
      <c r="H2" s="47" t="s">
        <v>6</v>
      </c>
      <c r="I2" s="47" t="s">
        <v>7</v>
      </c>
      <c r="J2" s="48" t="s">
        <v>8</v>
      </c>
      <c r="K2" s="49" t="s">
        <v>320</v>
      </c>
      <c r="L2" s="49" t="s">
        <v>9</v>
      </c>
      <c r="M2" s="49" t="s">
        <v>317</v>
      </c>
      <c r="N2" s="46" t="s">
        <v>116</v>
      </c>
      <c r="O2" s="31" t="s">
        <v>10</v>
      </c>
    </row>
    <row r="3" spans="1:15" s="19" customFormat="1" ht="165" x14ac:dyDescent="0.3">
      <c r="A3" s="39">
        <v>1</v>
      </c>
      <c r="B3" s="39" t="s">
        <v>221</v>
      </c>
      <c r="C3" s="39" t="s">
        <v>225</v>
      </c>
      <c r="D3" s="39" t="s">
        <v>453</v>
      </c>
      <c r="E3" s="39" t="s">
        <v>454</v>
      </c>
      <c r="F3" s="39" t="s">
        <v>222</v>
      </c>
      <c r="G3" s="39" t="s">
        <v>223</v>
      </c>
      <c r="H3" s="40" t="s">
        <v>452</v>
      </c>
      <c r="I3" s="40">
        <v>43658</v>
      </c>
      <c r="J3" s="39" t="s">
        <v>433</v>
      </c>
      <c r="K3" s="99">
        <f>295.23*15</f>
        <v>4428.4500000000007</v>
      </c>
      <c r="L3" s="43" t="s">
        <v>342</v>
      </c>
      <c r="M3" s="43" t="s">
        <v>344</v>
      </c>
      <c r="N3" s="43" t="s">
        <v>345</v>
      </c>
      <c r="O3" s="25" t="s">
        <v>12</v>
      </c>
    </row>
    <row r="4" spans="1:15" s="19" customFormat="1" ht="280.5" x14ac:dyDescent="0.3">
      <c r="A4" s="23">
        <v>2</v>
      </c>
      <c r="B4" s="21" t="s">
        <v>455</v>
      </c>
      <c r="C4" s="21" t="s">
        <v>226</v>
      </c>
      <c r="D4" s="98" t="s">
        <v>456</v>
      </c>
      <c r="E4" s="21" t="s">
        <v>227</v>
      </c>
      <c r="F4" s="21" t="s">
        <v>457</v>
      </c>
      <c r="G4" s="21" t="s">
        <v>744</v>
      </c>
      <c r="H4" s="22">
        <v>43187</v>
      </c>
      <c r="I4" s="27">
        <v>43643</v>
      </c>
      <c r="J4" s="23" t="s">
        <v>433</v>
      </c>
      <c r="K4" s="24">
        <f>295.23*15</f>
        <v>4428.4500000000007</v>
      </c>
      <c r="L4" s="21" t="s">
        <v>342</v>
      </c>
      <c r="M4" s="21" t="s">
        <v>343</v>
      </c>
      <c r="N4" s="25" t="s">
        <v>345</v>
      </c>
      <c r="O4" s="25" t="s">
        <v>12</v>
      </c>
    </row>
    <row r="5" spans="1:15" ht="409.5" x14ac:dyDescent="0.3">
      <c r="A5" s="23">
        <v>3</v>
      </c>
      <c r="B5" s="21" t="s">
        <v>458</v>
      </c>
      <c r="C5" s="21" t="s">
        <v>459</v>
      </c>
      <c r="D5" s="98" t="s">
        <v>460</v>
      </c>
      <c r="E5" s="21" t="s">
        <v>461</v>
      </c>
      <c r="F5" s="21" t="s">
        <v>462</v>
      </c>
      <c r="G5" s="21" t="s">
        <v>744</v>
      </c>
      <c r="H5" s="22">
        <v>43480</v>
      </c>
      <c r="I5" s="27">
        <v>43722</v>
      </c>
      <c r="J5" s="23" t="s">
        <v>463</v>
      </c>
      <c r="K5" s="24">
        <f>295.23*8</f>
        <v>2361.84</v>
      </c>
      <c r="L5" s="21" t="s">
        <v>342</v>
      </c>
      <c r="M5" s="21" t="s">
        <v>464</v>
      </c>
      <c r="N5" s="25" t="s">
        <v>345</v>
      </c>
      <c r="O5" s="25" t="s">
        <v>12</v>
      </c>
    </row>
  </sheetData>
  <mergeCells count="1">
    <mergeCell ref="A1:O1"/>
  </mergeCells>
  <pageMargins left="0.7" right="0.7" top="0.75" bottom="0.75" header="0.3" footer="0.3"/>
  <pageSetup paperSize="9" scale="52" fitToHeight="0" orientation="landscape"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4"/>
  <sheetViews>
    <sheetView topLeftCell="A3" zoomScale="70" zoomScaleNormal="70" workbookViewId="0">
      <selection activeCell="N4" sqref="N4"/>
    </sheetView>
  </sheetViews>
  <sheetFormatPr baseColWidth="10" defaultRowHeight="16.5" x14ac:dyDescent="0.3"/>
  <cols>
    <col min="1" max="1" width="11.42578125" style="1"/>
    <col min="2" max="2" width="21.42578125" style="1" customWidth="1"/>
    <col min="3" max="3" width="26.42578125" style="1" customWidth="1"/>
    <col min="4" max="4" width="27.28515625" style="1" customWidth="1"/>
    <col min="5" max="5" width="26.42578125" style="1" customWidth="1"/>
    <col min="6" max="6" width="14.85546875" style="1" customWidth="1"/>
    <col min="7" max="7" width="15.42578125" style="1" customWidth="1"/>
    <col min="8" max="10" width="11.42578125" style="1"/>
    <col min="11" max="11" width="14.140625" style="1" customWidth="1"/>
    <col min="12" max="13" width="15.5703125" style="1" customWidth="1"/>
    <col min="14" max="14" width="14" style="1" customWidth="1"/>
    <col min="15" max="16384" width="11.42578125" style="1"/>
  </cols>
  <sheetData>
    <row r="1" spans="1:15" ht="26.25" thickBot="1" x14ac:dyDescent="0.4">
      <c r="A1" s="212" t="s">
        <v>11</v>
      </c>
      <c r="B1" s="213"/>
      <c r="C1" s="213"/>
      <c r="D1" s="213"/>
      <c r="E1" s="213"/>
      <c r="F1" s="213"/>
      <c r="G1" s="213"/>
      <c r="H1" s="213"/>
      <c r="I1" s="213"/>
      <c r="J1" s="213"/>
      <c r="K1" s="213"/>
      <c r="L1" s="213"/>
      <c r="M1" s="213"/>
      <c r="N1" s="213"/>
      <c r="O1" s="213"/>
    </row>
    <row r="2" spans="1:15" ht="126" customHeight="1" thickBot="1" x14ac:dyDescent="0.35">
      <c r="A2" s="149" t="s">
        <v>115</v>
      </c>
      <c r="B2" s="49" t="s">
        <v>1</v>
      </c>
      <c r="C2" s="49" t="s">
        <v>0</v>
      </c>
      <c r="D2" s="49" t="s">
        <v>2</v>
      </c>
      <c r="E2" s="49" t="s">
        <v>3</v>
      </c>
      <c r="F2" s="49" t="s">
        <v>4</v>
      </c>
      <c r="G2" s="49" t="s">
        <v>5</v>
      </c>
      <c r="H2" s="150" t="s">
        <v>6</v>
      </c>
      <c r="I2" s="49" t="s">
        <v>7</v>
      </c>
      <c r="J2" s="151" t="s">
        <v>8</v>
      </c>
      <c r="K2" s="49" t="s">
        <v>320</v>
      </c>
      <c r="L2" s="49" t="s">
        <v>9</v>
      </c>
      <c r="M2" s="152" t="s">
        <v>317</v>
      </c>
      <c r="N2" s="102" t="s">
        <v>116</v>
      </c>
      <c r="O2" s="152" t="s">
        <v>10</v>
      </c>
    </row>
    <row r="3" spans="1:15" s="19" customFormat="1" ht="308.25" customHeight="1" x14ac:dyDescent="0.3">
      <c r="A3" s="38">
        <v>1</v>
      </c>
      <c r="B3" s="39" t="s">
        <v>566</v>
      </c>
      <c r="C3" s="39" t="s">
        <v>446</v>
      </c>
      <c r="D3" s="70" t="s">
        <v>445</v>
      </c>
      <c r="E3" s="39" t="s">
        <v>444</v>
      </c>
      <c r="F3" s="39" t="s">
        <v>113</v>
      </c>
      <c r="G3" s="39" t="s">
        <v>746</v>
      </c>
      <c r="H3" s="40">
        <v>43305</v>
      </c>
      <c r="I3" s="61">
        <v>43761</v>
      </c>
      <c r="J3" s="41" t="s">
        <v>434</v>
      </c>
      <c r="K3" s="24">
        <f>295.23*15</f>
        <v>4428.4500000000007</v>
      </c>
      <c r="L3" s="60" t="s">
        <v>330</v>
      </c>
      <c r="M3" s="64" t="s">
        <v>333</v>
      </c>
      <c r="N3" s="62" t="s">
        <v>332</v>
      </c>
      <c r="O3" s="43" t="s">
        <v>12</v>
      </c>
    </row>
    <row r="4" spans="1:15" s="19" customFormat="1" ht="128.25" thickBot="1" x14ac:dyDescent="0.35">
      <c r="A4" s="65">
        <v>2</v>
      </c>
      <c r="B4" s="51" t="s">
        <v>567</v>
      </c>
      <c r="C4" s="66" t="s">
        <v>311</v>
      </c>
      <c r="D4" s="51" t="s">
        <v>447</v>
      </c>
      <c r="E4" s="66" t="s">
        <v>312</v>
      </c>
      <c r="F4" s="51" t="s">
        <v>309</v>
      </c>
      <c r="G4" s="51" t="s">
        <v>746</v>
      </c>
      <c r="H4" s="67" t="s">
        <v>310</v>
      </c>
      <c r="I4" s="53">
        <v>43749</v>
      </c>
      <c r="J4" s="54" t="s">
        <v>24</v>
      </c>
      <c r="K4" s="55">
        <f>295.23*13</f>
        <v>3837.9900000000002</v>
      </c>
      <c r="L4" s="68" t="s">
        <v>330</v>
      </c>
      <c r="M4" s="69" t="s">
        <v>331</v>
      </c>
      <c r="N4" s="63" t="s">
        <v>332</v>
      </c>
      <c r="O4" s="25" t="s">
        <v>12</v>
      </c>
    </row>
  </sheetData>
  <mergeCells count="1">
    <mergeCell ref="A1:O1"/>
  </mergeCells>
  <pageMargins left="0.7" right="0.7" top="0.75" bottom="0.75" header="0.3" footer="0.3"/>
  <pageSetup paperSize="9" scale="53" fitToHeight="0"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24"/>
  <sheetViews>
    <sheetView zoomScale="60" zoomScaleNormal="60" workbookViewId="0">
      <pane ySplit="2" topLeftCell="A3" activePane="bottomLeft" state="frozen"/>
      <selection pane="bottomLeft" sqref="A1:O1"/>
    </sheetView>
  </sheetViews>
  <sheetFormatPr baseColWidth="10" defaultRowHeight="16.5" x14ac:dyDescent="0.25"/>
  <cols>
    <col min="1" max="1" width="16.140625" style="12" customWidth="1"/>
    <col min="2" max="2" width="22.85546875" style="12" customWidth="1"/>
    <col min="3" max="3" width="27.42578125" style="12" customWidth="1"/>
    <col min="4" max="4" width="36.5703125" style="12" customWidth="1"/>
    <col min="5" max="5" width="26.7109375" style="12" customWidth="1"/>
    <col min="6" max="6" width="16.140625" style="12" customWidth="1"/>
    <col min="7" max="7" width="19" style="12" customWidth="1"/>
    <col min="8" max="8" width="11.42578125" style="12"/>
    <col min="9" max="9" width="11.140625" style="12" customWidth="1"/>
    <col min="10" max="10" width="12.5703125" style="12" customWidth="1"/>
    <col min="11" max="11" width="14.85546875" style="12" customWidth="1"/>
    <col min="12" max="13" width="15.85546875" style="12" customWidth="1"/>
    <col min="14" max="14" width="17.7109375" style="12" customWidth="1"/>
    <col min="15" max="16384" width="11.42578125" style="12"/>
  </cols>
  <sheetData>
    <row r="1" spans="1:15" ht="26.25" thickBot="1" x14ac:dyDescent="0.3">
      <c r="A1" s="214" t="s">
        <v>11</v>
      </c>
      <c r="B1" s="215"/>
      <c r="C1" s="215"/>
      <c r="D1" s="215"/>
      <c r="E1" s="215"/>
      <c r="F1" s="215"/>
      <c r="G1" s="215"/>
      <c r="H1" s="215"/>
      <c r="I1" s="215"/>
      <c r="J1" s="215"/>
      <c r="K1" s="215"/>
      <c r="L1" s="215"/>
      <c r="M1" s="215"/>
      <c r="N1" s="215"/>
      <c r="O1" s="215"/>
    </row>
    <row r="2" spans="1:15" ht="83.25" customHeight="1" thickBot="1" x14ac:dyDescent="0.3">
      <c r="A2" s="44" t="s">
        <v>115</v>
      </c>
      <c r="B2" s="45" t="s">
        <v>1</v>
      </c>
      <c r="C2" s="44" t="s">
        <v>0</v>
      </c>
      <c r="D2" s="45" t="s">
        <v>2</v>
      </c>
      <c r="E2" s="44" t="s">
        <v>3</v>
      </c>
      <c r="F2" s="46" t="s">
        <v>4</v>
      </c>
      <c r="G2" s="45" t="s">
        <v>5</v>
      </c>
      <c r="H2" s="47" t="s">
        <v>6</v>
      </c>
      <c r="I2" s="47" t="s">
        <v>7</v>
      </c>
      <c r="J2" s="48" t="s">
        <v>8</v>
      </c>
      <c r="K2" s="49" t="s">
        <v>503</v>
      </c>
      <c r="L2" s="50" t="s">
        <v>9</v>
      </c>
      <c r="M2" s="49" t="s">
        <v>317</v>
      </c>
      <c r="N2" s="45" t="s">
        <v>116</v>
      </c>
      <c r="O2" s="44" t="s">
        <v>10</v>
      </c>
    </row>
    <row r="3" spans="1:15" s="18" customFormat="1" ht="227.25" customHeight="1" x14ac:dyDescent="0.25">
      <c r="A3" s="39">
        <v>1</v>
      </c>
      <c r="B3" s="39" t="s">
        <v>125</v>
      </c>
      <c r="C3" s="39" t="s">
        <v>127</v>
      </c>
      <c r="D3" s="71" t="s">
        <v>128</v>
      </c>
      <c r="E3" s="39" t="s">
        <v>129</v>
      </c>
      <c r="F3" s="39" t="s">
        <v>568</v>
      </c>
      <c r="G3" s="39" t="s">
        <v>126</v>
      </c>
      <c r="H3" s="40">
        <v>42986</v>
      </c>
      <c r="I3" s="175">
        <v>43531</v>
      </c>
      <c r="J3" s="39" t="s">
        <v>585</v>
      </c>
      <c r="K3" s="172">
        <f>295.23*20</f>
        <v>5904.6</v>
      </c>
      <c r="L3" s="43" t="s">
        <v>339</v>
      </c>
      <c r="M3" s="43" t="s">
        <v>340</v>
      </c>
      <c r="N3" s="43" t="s">
        <v>383</v>
      </c>
      <c r="O3" s="43" t="s">
        <v>12</v>
      </c>
    </row>
    <row r="4" spans="1:15" s="18" customFormat="1" ht="334.5" customHeight="1" x14ac:dyDescent="0.25">
      <c r="A4" s="23">
        <v>2</v>
      </c>
      <c r="B4" s="21" t="s">
        <v>586</v>
      </c>
      <c r="C4" s="21" t="s">
        <v>587</v>
      </c>
      <c r="D4" s="171" t="s">
        <v>588</v>
      </c>
      <c r="E4" s="72" t="s">
        <v>745</v>
      </c>
      <c r="F4" s="21" t="s">
        <v>130</v>
      </c>
      <c r="G4" s="21" t="s">
        <v>131</v>
      </c>
      <c r="H4" s="22">
        <v>43495</v>
      </c>
      <c r="I4" s="78">
        <v>43950</v>
      </c>
      <c r="J4" s="23" t="s">
        <v>433</v>
      </c>
      <c r="K4" s="73">
        <f>295.23*15</f>
        <v>4428.4500000000007</v>
      </c>
      <c r="L4" s="21" t="s">
        <v>339</v>
      </c>
      <c r="M4" s="25" t="s">
        <v>340</v>
      </c>
      <c r="N4" s="25" t="s">
        <v>383</v>
      </c>
      <c r="O4" s="25" t="s">
        <v>12</v>
      </c>
    </row>
    <row r="5" spans="1:15" s="18" customFormat="1" ht="165" x14ac:dyDescent="0.25">
      <c r="A5" s="23">
        <v>3</v>
      </c>
      <c r="B5" s="21" t="s">
        <v>591</v>
      </c>
      <c r="C5" s="21" t="s">
        <v>593</v>
      </c>
      <c r="D5" s="98" t="s">
        <v>594</v>
      </c>
      <c r="E5" s="21" t="s">
        <v>745</v>
      </c>
      <c r="F5" s="21" t="s">
        <v>589</v>
      </c>
      <c r="G5" s="21" t="s">
        <v>592</v>
      </c>
      <c r="H5" s="22">
        <v>43523</v>
      </c>
      <c r="I5" s="78">
        <v>43977</v>
      </c>
      <c r="J5" s="23" t="s">
        <v>433</v>
      </c>
      <c r="K5" s="73">
        <f>295.23*15</f>
        <v>4428.4500000000007</v>
      </c>
      <c r="L5" s="25" t="s">
        <v>339</v>
      </c>
      <c r="M5" s="25" t="s">
        <v>595</v>
      </c>
      <c r="N5" s="25" t="s">
        <v>383</v>
      </c>
      <c r="O5" s="25" t="s">
        <v>12</v>
      </c>
    </row>
    <row r="6" spans="1:15" s="18" customFormat="1" ht="246.75" customHeight="1" x14ac:dyDescent="0.25">
      <c r="A6" s="23">
        <v>4</v>
      </c>
      <c r="B6" s="21" t="s">
        <v>572</v>
      </c>
      <c r="C6" s="21" t="s">
        <v>234</v>
      </c>
      <c r="D6" s="98" t="s">
        <v>660</v>
      </c>
      <c r="E6" s="21" t="s">
        <v>235</v>
      </c>
      <c r="F6" s="21" t="s">
        <v>590</v>
      </c>
      <c r="G6" s="21" t="s">
        <v>233</v>
      </c>
      <c r="H6" s="22">
        <v>43196</v>
      </c>
      <c r="I6" s="78">
        <v>43682</v>
      </c>
      <c r="J6" s="23" t="s">
        <v>534</v>
      </c>
      <c r="K6" s="73">
        <f>295.23*17</f>
        <v>5018.91</v>
      </c>
      <c r="L6" s="25" t="s">
        <v>389</v>
      </c>
      <c r="M6" s="25" t="s">
        <v>390</v>
      </c>
      <c r="N6" s="25" t="s">
        <v>383</v>
      </c>
      <c r="O6" s="25" t="s">
        <v>12</v>
      </c>
    </row>
    <row r="7" spans="1:15" s="18" customFormat="1" ht="148.5" x14ac:dyDescent="0.25">
      <c r="A7" s="23">
        <v>5</v>
      </c>
      <c r="B7" s="21" t="s">
        <v>596</v>
      </c>
      <c r="C7" s="21" t="s">
        <v>597</v>
      </c>
      <c r="D7" s="98" t="s">
        <v>598</v>
      </c>
      <c r="E7" s="21" t="s">
        <v>745</v>
      </c>
      <c r="F7" s="21" t="s">
        <v>236</v>
      </c>
      <c r="G7" s="21" t="s">
        <v>744</v>
      </c>
      <c r="H7" s="22">
        <v>43521</v>
      </c>
      <c r="I7" s="78">
        <v>43914</v>
      </c>
      <c r="J7" s="23" t="s">
        <v>433</v>
      </c>
      <c r="K7" s="73">
        <f t="shared" ref="K7:K12" si="0">295.23*15</f>
        <v>4428.4500000000007</v>
      </c>
      <c r="L7" s="25" t="s">
        <v>339</v>
      </c>
      <c r="M7" s="25" t="s">
        <v>599</v>
      </c>
      <c r="N7" s="25" t="s">
        <v>383</v>
      </c>
      <c r="O7" s="25" t="s">
        <v>12</v>
      </c>
    </row>
    <row r="8" spans="1:15" s="18" customFormat="1" ht="231" x14ac:dyDescent="0.25">
      <c r="A8" s="23">
        <v>6</v>
      </c>
      <c r="B8" s="21" t="s">
        <v>573</v>
      </c>
      <c r="C8" s="21" t="s">
        <v>237</v>
      </c>
      <c r="D8" s="98" t="s">
        <v>601</v>
      </c>
      <c r="E8" s="21" t="s">
        <v>239</v>
      </c>
      <c r="F8" s="21" t="s">
        <v>238</v>
      </c>
      <c r="G8" s="21" t="s">
        <v>600</v>
      </c>
      <c r="H8" s="22">
        <v>43239</v>
      </c>
      <c r="I8" s="78">
        <v>43695</v>
      </c>
      <c r="J8" s="23" t="s">
        <v>433</v>
      </c>
      <c r="K8" s="73">
        <f t="shared" si="0"/>
        <v>4428.4500000000007</v>
      </c>
      <c r="L8" s="25" t="s">
        <v>339</v>
      </c>
      <c r="M8" s="25" t="s">
        <v>387</v>
      </c>
      <c r="N8" s="25" t="s">
        <v>383</v>
      </c>
      <c r="O8" s="25" t="s">
        <v>112</v>
      </c>
    </row>
    <row r="9" spans="1:15" s="18" customFormat="1" ht="261.75" customHeight="1" x14ac:dyDescent="0.25">
      <c r="A9" s="23">
        <v>7</v>
      </c>
      <c r="B9" s="21" t="s">
        <v>574</v>
      </c>
      <c r="C9" s="21" t="s">
        <v>240</v>
      </c>
      <c r="D9" s="98" t="s">
        <v>602</v>
      </c>
      <c r="E9" s="21" t="s">
        <v>745</v>
      </c>
      <c r="F9" s="21" t="s">
        <v>241</v>
      </c>
      <c r="G9" s="21" t="s">
        <v>603</v>
      </c>
      <c r="H9" s="22">
        <v>43196</v>
      </c>
      <c r="I9" s="78">
        <v>43651</v>
      </c>
      <c r="J9" s="23" t="s">
        <v>433</v>
      </c>
      <c r="K9" s="73">
        <f t="shared" si="0"/>
        <v>4428.4500000000007</v>
      </c>
      <c r="L9" s="25" t="s">
        <v>339</v>
      </c>
      <c r="M9" s="25"/>
      <c r="N9" s="25" t="s">
        <v>383</v>
      </c>
      <c r="O9" s="25" t="s">
        <v>112</v>
      </c>
    </row>
    <row r="10" spans="1:15" s="18" customFormat="1" ht="313.5" x14ac:dyDescent="0.25">
      <c r="A10" s="23">
        <v>8</v>
      </c>
      <c r="B10" s="21" t="s">
        <v>604</v>
      </c>
      <c r="C10" s="21" t="s">
        <v>244</v>
      </c>
      <c r="D10" s="98" t="s">
        <v>245</v>
      </c>
      <c r="E10" s="21" t="s">
        <v>745</v>
      </c>
      <c r="F10" s="21" t="s">
        <v>243</v>
      </c>
      <c r="G10" s="21" t="s">
        <v>242</v>
      </c>
      <c r="H10" s="22" t="s">
        <v>246</v>
      </c>
      <c r="I10" s="78">
        <v>43578</v>
      </c>
      <c r="J10" s="23" t="s">
        <v>433</v>
      </c>
      <c r="K10" s="73">
        <f t="shared" si="0"/>
        <v>4428.4500000000007</v>
      </c>
      <c r="L10" s="25" t="s">
        <v>339</v>
      </c>
      <c r="M10" s="25" t="s">
        <v>388</v>
      </c>
      <c r="N10" s="25" t="s">
        <v>383</v>
      </c>
      <c r="O10" s="25" t="s">
        <v>112</v>
      </c>
    </row>
    <row r="11" spans="1:15" s="18" customFormat="1" ht="214.5" x14ac:dyDescent="0.25">
      <c r="A11" s="23">
        <v>9</v>
      </c>
      <c r="B11" s="21" t="s">
        <v>575</v>
      </c>
      <c r="C11" s="21" t="s">
        <v>382</v>
      </c>
      <c r="D11" s="98" t="s">
        <v>605</v>
      </c>
      <c r="E11" s="21" t="s">
        <v>745</v>
      </c>
      <c r="F11" s="21" t="s">
        <v>299</v>
      </c>
      <c r="G11" s="21" t="s">
        <v>744</v>
      </c>
      <c r="H11" s="22">
        <v>43326</v>
      </c>
      <c r="I11" s="78">
        <v>43752</v>
      </c>
      <c r="J11" s="23" t="s">
        <v>433</v>
      </c>
      <c r="K11" s="73">
        <f t="shared" si="0"/>
        <v>4428.4500000000007</v>
      </c>
      <c r="L11" s="25" t="s">
        <v>339</v>
      </c>
      <c r="M11" s="25" t="s">
        <v>384</v>
      </c>
      <c r="N11" s="25" t="s">
        <v>383</v>
      </c>
      <c r="O11" s="25" t="s">
        <v>112</v>
      </c>
    </row>
    <row r="12" spans="1:15" s="18" customFormat="1" ht="132" x14ac:dyDescent="0.2">
      <c r="A12" s="23">
        <v>10</v>
      </c>
      <c r="B12" s="21" t="s">
        <v>576</v>
      </c>
      <c r="C12" s="75" t="s">
        <v>308</v>
      </c>
      <c r="D12" s="173" t="s">
        <v>577</v>
      </c>
      <c r="E12" s="76" t="s">
        <v>745</v>
      </c>
      <c r="F12" s="21" t="s">
        <v>307</v>
      </c>
      <c r="G12" s="21" t="s">
        <v>306</v>
      </c>
      <c r="H12" s="22">
        <v>43195</v>
      </c>
      <c r="I12" s="78">
        <v>43646</v>
      </c>
      <c r="J12" s="23" t="s">
        <v>433</v>
      </c>
      <c r="K12" s="73">
        <f t="shared" si="0"/>
        <v>4428.4500000000007</v>
      </c>
      <c r="L12" s="25" t="s">
        <v>339</v>
      </c>
      <c r="M12" s="25" t="s">
        <v>393</v>
      </c>
      <c r="N12" s="25" t="s">
        <v>383</v>
      </c>
      <c r="O12" s="25" t="s">
        <v>112</v>
      </c>
    </row>
    <row r="13" spans="1:15" s="18" customFormat="1" ht="231" x14ac:dyDescent="0.2">
      <c r="A13" s="23">
        <v>11</v>
      </c>
      <c r="B13" s="21" t="s">
        <v>578</v>
      </c>
      <c r="C13" s="21" t="s">
        <v>386</v>
      </c>
      <c r="D13" s="98" t="s">
        <v>584</v>
      </c>
      <c r="E13" s="77" t="s">
        <v>745</v>
      </c>
      <c r="F13" s="21" t="s">
        <v>583</v>
      </c>
      <c r="G13" s="21" t="s">
        <v>744</v>
      </c>
      <c r="H13" s="22">
        <v>43397</v>
      </c>
      <c r="I13" s="78">
        <v>43974</v>
      </c>
      <c r="J13" s="23" t="s">
        <v>585</v>
      </c>
      <c r="K13" s="73">
        <f>295.23*20</f>
        <v>5904.6</v>
      </c>
      <c r="L13" s="25" t="s">
        <v>339</v>
      </c>
      <c r="M13" s="25" t="s">
        <v>340</v>
      </c>
      <c r="N13" s="25" t="s">
        <v>385</v>
      </c>
      <c r="O13" s="25" t="s">
        <v>112</v>
      </c>
    </row>
    <row r="14" spans="1:15" s="18" customFormat="1" ht="181.5" x14ac:dyDescent="0.25">
      <c r="A14" s="23">
        <v>12</v>
      </c>
      <c r="B14" s="21" t="s">
        <v>607</v>
      </c>
      <c r="C14" s="21" t="s">
        <v>266</v>
      </c>
      <c r="D14" s="98" t="s">
        <v>391</v>
      </c>
      <c r="E14" s="21" t="s">
        <v>745</v>
      </c>
      <c r="F14" s="21" t="s">
        <v>582</v>
      </c>
      <c r="G14" s="21" t="s">
        <v>606</v>
      </c>
      <c r="H14" s="22">
        <v>43203</v>
      </c>
      <c r="I14" s="78">
        <v>43685</v>
      </c>
      <c r="J14" s="23" t="s">
        <v>533</v>
      </c>
      <c r="K14" s="73">
        <f>295.23*16</f>
        <v>4723.68</v>
      </c>
      <c r="L14" s="25" t="s">
        <v>339</v>
      </c>
      <c r="M14" s="25" t="s">
        <v>392</v>
      </c>
      <c r="N14" s="25" t="s">
        <v>383</v>
      </c>
      <c r="O14" s="25" t="s">
        <v>112</v>
      </c>
    </row>
    <row r="15" spans="1:15" s="18" customFormat="1" ht="247.5" x14ac:dyDescent="0.25">
      <c r="A15" s="23">
        <v>13</v>
      </c>
      <c r="B15" s="21" t="s">
        <v>579</v>
      </c>
      <c r="C15" s="21" t="s">
        <v>431</v>
      </c>
      <c r="D15" s="98" t="s">
        <v>432</v>
      </c>
      <c r="E15" s="21" t="s">
        <v>745</v>
      </c>
      <c r="F15" s="21" t="s">
        <v>581</v>
      </c>
      <c r="G15" s="21" t="s">
        <v>608</v>
      </c>
      <c r="H15" s="22">
        <v>43418</v>
      </c>
      <c r="I15" s="78">
        <v>43629</v>
      </c>
      <c r="J15" s="23" t="s">
        <v>224</v>
      </c>
      <c r="K15" s="73">
        <f>295.23*12</f>
        <v>3542.76</v>
      </c>
      <c r="L15" s="25" t="s">
        <v>339</v>
      </c>
      <c r="M15" s="25" t="s">
        <v>384</v>
      </c>
      <c r="N15" s="25" t="s">
        <v>383</v>
      </c>
      <c r="O15" s="25" t="s">
        <v>112</v>
      </c>
    </row>
    <row r="16" spans="1:15" s="18" customFormat="1" ht="363" x14ac:dyDescent="0.25">
      <c r="A16" s="23">
        <v>14</v>
      </c>
      <c r="B16" s="21" t="s">
        <v>609</v>
      </c>
      <c r="C16" s="21" t="s">
        <v>610</v>
      </c>
      <c r="D16" s="98" t="s">
        <v>611</v>
      </c>
      <c r="E16" s="21" t="s">
        <v>612</v>
      </c>
      <c r="F16" s="21" t="s">
        <v>580</v>
      </c>
      <c r="G16" s="21" t="s">
        <v>744</v>
      </c>
      <c r="H16" s="78">
        <v>43333</v>
      </c>
      <c r="I16" s="78">
        <v>43881</v>
      </c>
      <c r="J16" s="23" t="s">
        <v>532</v>
      </c>
      <c r="K16" s="73">
        <f>295.23*18</f>
        <v>5314.14</v>
      </c>
      <c r="L16" s="25" t="s">
        <v>339</v>
      </c>
      <c r="M16" s="25" t="s">
        <v>392</v>
      </c>
      <c r="N16" s="25" t="s">
        <v>383</v>
      </c>
      <c r="O16" s="25" t="s">
        <v>112</v>
      </c>
    </row>
    <row r="17" spans="1:15" ht="198" x14ac:dyDescent="0.25">
      <c r="A17" s="23">
        <v>15</v>
      </c>
      <c r="B17" s="21" t="s">
        <v>613</v>
      </c>
      <c r="C17" s="21" t="s">
        <v>614</v>
      </c>
      <c r="D17" s="98" t="s">
        <v>618</v>
      </c>
      <c r="E17" s="21" t="s">
        <v>615</v>
      </c>
      <c r="F17" s="21" t="s">
        <v>616</v>
      </c>
      <c r="G17" s="21" t="s">
        <v>617</v>
      </c>
      <c r="H17" s="22">
        <v>43447</v>
      </c>
      <c r="I17" s="22">
        <v>43689</v>
      </c>
      <c r="J17" s="23" t="s">
        <v>619</v>
      </c>
      <c r="K17" s="73">
        <f>295.23*9</f>
        <v>2657.07</v>
      </c>
      <c r="L17" s="25" t="s">
        <v>339</v>
      </c>
      <c r="M17" s="25" t="s">
        <v>620</v>
      </c>
      <c r="N17" s="25" t="s">
        <v>383</v>
      </c>
      <c r="O17" s="25" t="s">
        <v>112</v>
      </c>
    </row>
    <row r="18" spans="1:15" ht="214.5" x14ac:dyDescent="0.25">
      <c r="A18" s="23">
        <v>16</v>
      </c>
      <c r="B18" s="21" t="s">
        <v>621</v>
      </c>
      <c r="C18" s="21" t="s">
        <v>622</v>
      </c>
      <c r="D18" s="98" t="s">
        <v>623</v>
      </c>
      <c r="E18" s="21" t="s">
        <v>624</v>
      </c>
      <c r="F18" s="21" t="s">
        <v>625</v>
      </c>
      <c r="G18" s="21" t="s">
        <v>744</v>
      </c>
      <c r="H18" s="22">
        <v>43521</v>
      </c>
      <c r="I18" s="22">
        <v>43914</v>
      </c>
      <c r="J18" s="23" t="s">
        <v>626</v>
      </c>
      <c r="K18" s="73">
        <f>295.23*13</f>
        <v>3837.9900000000002</v>
      </c>
      <c r="L18" s="25" t="s">
        <v>339</v>
      </c>
      <c r="M18" s="25" t="s">
        <v>388</v>
      </c>
      <c r="N18" s="25" t="s">
        <v>383</v>
      </c>
      <c r="O18" s="25" t="s">
        <v>112</v>
      </c>
    </row>
    <row r="19" spans="1:15" ht="337.5" customHeight="1" x14ac:dyDescent="0.25">
      <c r="A19" s="23">
        <v>17</v>
      </c>
      <c r="B19" s="21" t="s">
        <v>627</v>
      </c>
      <c r="C19" s="21" t="s">
        <v>630</v>
      </c>
      <c r="D19" s="98" t="s">
        <v>631</v>
      </c>
      <c r="E19" s="21" t="s">
        <v>633</v>
      </c>
      <c r="F19" s="21" t="s">
        <v>628</v>
      </c>
      <c r="G19" s="21" t="s">
        <v>629</v>
      </c>
      <c r="H19" s="22">
        <v>43503</v>
      </c>
      <c r="I19" s="22">
        <v>43957</v>
      </c>
      <c r="J19" s="23" t="s">
        <v>433</v>
      </c>
      <c r="K19" s="73">
        <f>295.23*15</f>
        <v>4428.4500000000007</v>
      </c>
      <c r="L19" s="25" t="s">
        <v>632</v>
      </c>
      <c r="M19" s="25" t="s">
        <v>388</v>
      </c>
      <c r="N19" s="25" t="s">
        <v>383</v>
      </c>
      <c r="O19" s="25" t="s">
        <v>112</v>
      </c>
    </row>
    <row r="20" spans="1:15" ht="165" x14ac:dyDescent="0.25">
      <c r="A20" s="23">
        <v>18</v>
      </c>
      <c r="B20" s="21" t="s">
        <v>634</v>
      </c>
      <c r="C20" s="21" t="s">
        <v>635</v>
      </c>
      <c r="D20" s="98" t="s">
        <v>637</v>
      </c>
      <c r="E20" s="21" t="s">
        <v>638</v>
      </c>
      <c r="F20" s="21" t="s">
        <v>636</v>
      </c>
      <c r="G20" s="21" t="s">
        <v>744</v>
      </c>
      <c r="H20" s="22">
        <v>43440</v>
      </c>
      <c r="I20" s="22">
        <v>43682</v>
      </c>
      <c r="J20" s="23" t="s">
        <v>626</v>
      </c>
      <c r="K20" s="73">
        <f>295.23*13</f>
        <v>3837.9900000000002</v>
      </c>
      <c r="L20" s="25" t="s">
        <v>339</v>
      </c>
      <c r="M20" s="25" t="s">
        <v>620</v>
      </c>
      <c r="N20" s="25" t="s">
        <v>383</v>
      </c>
      <c r="O20" s="25" t="s">
        <v>112</v>
      </c>
    </row>
    <row r="21" spans="1:15" ht="337.5" x14ac:dyDescent="0.25">
      <c r="A21" s="23">
        <v>19</v>
      </c>
      <c r="B21" s="21" t="s">
        <v>639</v>
      </c>
      <c r="C21" s="21" t="s">
        <v>642</v>
      </c>
      <c r="D21" s="174" t="s">
        <v>661</v>
      </c>
      <c r="E21" s="21" t="s">
        <v>643</v>
      </c>
      <c r="F21" s="21" t="s">
        <v>640</v>
      </c>
      <c r="G21" s="21" t="s">
        <v>744</v>
      </c>
      <c r="H21" s="22">
        <v>43473</v>
      </c>
      <c r="I21" s="22">
        <v>43928</v>
      </c>
      <c r="J21" s="23" t="s">
        <v>433</v>
      </c>
      <c r="K21" s="73">
        <f>295.23*15</f>
        <v>4428.4500000000007</v>
      </c>
      <c r="L21" s="25" t="s">
        <v>339</v>
      </c>
      <c r="M21" s="25" t="s">
        <v>641</v>
      </c>
      <c r="N21" s="25" t="s">
        <v>383</v>
      </c>
      <c r="O21" s="25" t="s">
        <v>112</v>
      </c>
    </row>
    <row r="22" spans="1:15" ht="297" x14ac:dyDescent="0.25">
      <c r="A22" s="23">
        <v>20</v>
      </c>
      <c r="B22" s="21" t="s">
        <v>644</v>
      </c>
      <c r="C22" s="21" t="s">
        <v>647</v>
      </c>
      <c r="D22" s="98" t="s">
        <v>648</v>
      </c>
      <c r="E22" s="21" t="s">
        <v>649</v>
      </c>
      <c r="F22" s="21" t="s">
        <v>645</v>
      </c>
      <c r="G22" s="21" t="s">
        <v>646</v>
      </c>
      <c r="H22" s="22">
        <v>43525</v>
      </c>
      <c r="I22" s="22">
        <v>43981</v>
      </c>
      <c r="J22" s="23" t="s">
        <v>433</v>
      </c>
      <c r="K22" s="73">
        <f>295.23*15</f>
        <v>4428.4500000000007</v>
      </c>
      <c r="L22" s="25" t="s">
        <v>339</v>
      </c>
      <c r="M22" s="25" t="s">
        <v>650</v>
      </c>
      <c r="N22" s="25" t="s">
        <v>383</v>
      </c>
      <c r="O22" s="25" t="s">
        <v>112</v>
      </c>
    </row>
    <row r="23" spans="1:15" ht="198" x14ac:dyDescent="0.25">
      <c r="A23" s="23">
        <v>21</v>
      </c>
      <c r="B23" s="21" t="s">
        <v>651</v>
      </c>
      <c r="C23" s="21" t="s">
        <v>653</v>
      </c>
      <c r="D23" s="98" t="s">
        <v>654</v>
      </c>
      <c r="E23" s="21" t="s">
        <v>745</v>
      </c>
      <c r="F23" s="21" t="s">
        <v>652</v>
      </c>
      <c r="G23" s="21" t="s">
        <v>744</v>
      </c>
      <c r="H23" s="22">
        <v>43416</v>
      </c>
      <c r="I23" s="22">
        <v>43688</v>
      </c>
      <c r="J23" s="23" t="s">
        <v>619</v>
      </c>
      <c r="K23" s="73">
        <f>295.23*9</f>
        <v>2657.07</v>
      </c>
      <c r="L23" s="25" t="s">
        <v>632</v>
      </c>
      <c r="M23" s="25" t="s">
        <v>388</v>
      </c>
      <c r="N23" s="25" t="s">
        <v>383</v>
      </c>
      <c r="O23" s="25" t="s">
        <v>112</v>
      </c>
    </row>
    <row r="24" spans="1:15" ht="181.5" x14ac:dyDescent="0.25">
      <c r="A24" s="23">
        <v>22</v>
      </c>
      <c r="B24" s="21" t="s">
        <v>655</v>
      </c>
      <c r="C24" s="21" t="s">
        <v>658</v>
      </c>
      <c r="D24" s="98" t="s">
        <v>659</v>
      </c>
      <c r="E24" s="21" t="s">
        <v>745</v>
      </c>
      <c r="F24" s="21" t="s">
        <v>656</v>
      </c>
      <c r="G24" s="21" t="s">
        <v>657</v>
      </c>
      <c r="H24" s="22">
        <v>43503</v>
      </c>
      <c r="I24" s="22">
        <v>44018</v>
      </c>
      <c r="J24" s="23" t="s">
        <v>534</v>
      </c>
      <c r="K24" s="73">
        <f>295.23*17</f>
        <v>5018.91</v>
      </c>
      <c r="L24" s="25" t="s">
        <v>632</v>
      </c>
      <c r="M24" s="25" t="s">
        <v>384</v>
      </c>
      <c r="N24" s="25" t="s">
        <v>383</v>
      </c>
      <c r="O24" s="25" t="s">
        <v>112</v>
      </c>
    </row>
  </sheetData>
  <mergeCells count="1">
    <mergeCell ref="A1:O1"/>
  </mergeCells>
  <pageMargins left="0.7" right="0.7" top="0.75" bottom="0.75" header="0.3" footer="0.3"/>
  <pageSetup paperSize="9" scale="4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16"/>
  <sheetViews>
    <sheetView zoomScale="70" zoomScaleNormal="70" workbookViewId="0">
      <pane ySplit="2" topLeftCell="A3" activePane="bottomLeft" state="frozen"/>
      <selection activeCell="B1" sqref="B1"/>
      <selection pane="bottomLeft" sqref="A1:O1"/>
    </sheetView>
  </sheetViews>
  <sheetFormatPr baseColWidth="10" defaultRowHeight="16.5" x14ac:dyDescent="0.3"/>
  <cols>
    <col min="1" max="1" width="11.42578125" style="1"/>
    <col min="2" max="2" width="18.7109375" style="1" customWidth="1"/>
    <col min="3" max="3" width="24" style="1" customWidth="1"/>
    <col min="4" max="4" width="40.28515625" style="1" customWidth="1"/>
    <col min="5" max="5" width="15.5703125" style="1" customWidth="1"/>
    <col min="6" max="6" width="15" style="1" customWidth="1"/>
    <col min="7" max="7" width="22.5703125" style="1" customWidth="1"/>
    <col min="8" max="10" width="11.42578125" style="1"/>
    <col min="11" max="11" width="14.7109375" style="1" customWidth="1"/>
    <col min="12" max="12" width="17" style="1" customWidth="1"/>
    <col min="13" max="13" width="15.85546875" style="1" customWidth="1"/>
    <col min="14" max="14" width="14.85546875" style="1" customWidth="1"/>
    <col min="15" max="16384" width="11.42578125" style="1"/>
  </cols>
  <sheetData>
    <row r="1" spans="1:15" ht="24" thickBot="1" x14ac:dyDescent="0.4">
      <c r="A1" s="216" t="s">
        <v>11</v>
      </c>
      <c r="B1" s="217"/>
      <c r="C1" s="217"/>
      <c r="D1" s="217"/>
      <c r="E1" s="217"/>
      <c r="F1" s="217"/>
      <c r="G1" s="217"/>
      <c r="H1" s="217"/>
      <c r="I1" s="217"/>
      <c r="J1" s="217"/>
      <c r="K1" s="218"/>
      <c r="L1" s="217"/>
      <c r="M1" s="218"/>
      <c r="N1" s="217"/>
      <c r="O1" s="217"/>
    </row>
    <row r="2" spans="1:15" ht="89.25" customHeight="1" x14ac:dyDescent="0.3">
      <c r="A2" s="31" t="s">
        <v>18</v>
      </c>
      <c r="B2" s="32" t="s">
        <v>1</v>
      </c>
      <c r="C2" s="31" t="s">
        <v>0</v>
      </c>
      <c r="D2" s="32" t="s">
        <v>2</v>
      </c>
      <c r="E2" s="31" t="s">
        <v>3</v>
      </c>
      <c r="F2" s="33" t="s">
        <v>4</v>
      </c>
      <c r="G2" s="32" t="s">
        <v>5</v>
      </c>
      <c r="H2" s="34" t="s">
        <v>6</v>
      </c>
      <c r="I2" s="34" t="s">
        <v>7</v>
      </c>
      <c r="J2" s="35" t="s">
        <v>8</v>
      </c>
      <c r="K2" s="126" t="s">
        <v>503</v>
      </c>
      <c r="L2" s="37" t="s">
        <v>316</v>
      </c>
      <c r="M2" s="126" t="s">
        <v>317</v>
      </c>
      <c r="N2" s="32" t="s">
        <v>17</v>
      </c>
      <c r="O2" s="31" t="s">
        <v>10</v>
      </c>
    </row>
    <row r="3" spans="1:15" s="119" customFormat="1" ht="151.5" customHeight="1" x14ac:dyDescent="0.3">
      <c r="A3" s="120">
        <v>1</v>
      </c>
      <c r="B3" s="2" t="s">
        <v>15</v>
      </c>
      <c r="C3" s="116" t="s">
        <v>25</v>
      </c>
      <c r="D3" s="2" t="s">
        <v>745</v>
      </c>
      <c r="E3" s="2" t="s">
        <v>20</v>
      </c>
      <c r="F3" s="2" t="s">
        <v>117</v>
      </c>
      <c r="G3" s="2" t="s">
        <v>744</v>
      </c>
      <c r="H3" s="127">
        <v>43123</v>
      </c>
      <c r="I3" s="127">
        <v>43699</v>
      </c>
      <c r="J3" s="120" t="s">
        <v>532</v>
      </c>
      <c r="K3" s="121">
        <f>295.23*18</f>
        <v>5314.14</v>
      </c>
      <c r="L3" s="125" t="s">
        <v>318</v>
      </c>
      <c r="M3" s="2" t="s">
        <v>357</v>
      </c>
      <c r="N3" s="118" t="s">
        <v>14</v>
      </c>
      <c r="O3" s="2" t="s">
        <v>12</v>
      </c>
    </row>
    <row r="4" spans="1:15" s="119" customFormat="1" ht="198" x14ac:dyDescent="0.3">
      <c r="A4" s="120">
        <v>2</v>
      </c>
      <c r="B4" s="2" t="s">
        <v>22</v>
      </c>
      <c r="C4" s="116" t="s">
        <v>21</v>
      </c>
      <c r="D4" s="211" t="s">
        <v>745</v>
      </c>
      <c r="E4" s="2" t="s">
        <v>23</v>
      </c>
      <c r="F4" s="2" t="s">
        <v>119</v>
      </c>
      <c r="G4" s="120" t="s">
        <v>744</v>
      </c>
      <c r="H4" s="127">
        <v>43116</v>
      </c>
      <c r="I4" s="127">
        <v>43570</v>
      </c>
      <c r="J4" s="120" t="s">
        <v>433</v>
      </c>
      <c r="K4" s="121">
        <f>295.23*15</f>
        <v>4428.4500000000007</v>
      </c>
      <c r="L4" s="2" t="s">
        <v>323</v>
      </c>
      <c r="M4" s="2" t="s">
        <v>324</v>
      </c>
      <c r="N4" s="118" t="s">
        <v>14</v>
      </c>
      <c r="O4" s="2" t="s">
        <v>12</v>
      </c>
    </row>
    <row r="5" spans="1:15" s="119" customFormat="1" ht="168" customHeight="1" x14ac:dyDescent="0.3">
      <c r="A5" s="120">
        <v>3</v>
      </c>
      <c r="B5" s="2" t="s">
        <v>504</v>
      </c>
      <c r="C5" s="116" t="s">
        <v>505</v>
      </c>
      <c r="D5" s="2" t="s">
        <v>506</v>
      </c>
      <c r="E5" s="2" t="s">
        <v>507</v>
      </c>
      <c r="F5" s="2" t="s">
        <v>118</v>
      </c>
      <c r="G5" s="2" t="s">
        <v>120</v>
      </c>
      <c r="H5" s="127">
        <v>43452</v>
      </c>
      <c r="I5" s="127">
        <v>43847</v>
      </c>
      <c r="J5" s="120" t="s">
        <v>433</v>
      </c>
      <c r="K5" s="121">
        <f>295.23*15</f>
        <v>4428.4500000000007</v>
      </c>
      <c r="L5" s="2" t="s">
        <v>323</v>
      </c>
      <c r="M5" s="2" t="s">
        <v>324</v>
      </c>
      <c r="N5" s="118" t="s">
        <v>14</v>
      </c>
      <c r="O5" s="2" t="s">
        <v>12</v>
      </c>
    </row>
    <row r="6" spans="1:15" s="119" customFormat="1" ht="387.75" customHeight="1" x14ac:dyDescent="0.3">
      <c r="A6" s="120">
        <v>4</v>
      </c>
      <c r="B6" s="2" t="s">
        <v>508</v>
      </c>
      <c r="C6" s="116" t="s">
        <v>509</v>
      </c>
      <c r="D6" s="2" t="s">
        <v>745</v>
      </c>
      <c r="E6" s="2" t="s">
        <v>510</v>
      </c>
      <c r="F6" s="2" t="s">
        <v>121</v>
      </c>
      <c r="G6" s="2" t="s">
        <v>122</v>
      </c>
      <c r="H6" s="127">
        <v>43475</v>
      </c>
      <c r="I6" s="127">
        <v>43930</v>
      </c>
      <c r="J6" s="120" t="s">
        <v>433</v>
      </c>
      <c r="K6" s="121">
        <f>295.23*15</f>
        <v>4428.4500000000007</v>
      </c>
      <c r="L6" s="122" t="s">
        <v>318</v>
      </c>
      <c r="M6" s="122" t="s">
        <v>321</v>
      </c>
      <c r="N6" s="122" t="s">
        <v>19</v>
      </c>
      <c r="O6" s="118" t="s">
        <v>12</v>
      </c>
    </row>
    <row r="7" spans="1:15" s="119" customFormat="1" ht="366" customHeight="1" x14ac:dyDescent="0.3">
      <c r="A7" s="120">
        <v>5</v>
      </c>
      <c r="B7" s="2" t="s">
        <v>16</v>
      </c>
      <c r="C7" s="2" t="s">
        <v>27</v>
      </c>
      <c r="D7" s="116" t="s">
        <v>28</v>
      </c>
      <c r="E7" s="2" t="s">
        <v>511</v>
      </c>
      <c r="F7" s="2" t="s">
        <v>123</v>
      </c>
      <c r="G7" s="2" t="s">
        <v>124</v>
      </c>
      <c r="H7" s="127" t="s">
        <v>26</v>
      </c>
      <c r="I7" s="127">
        <v>43656</v>
      </c>
      <c r="J7" s="120" t="s">
        <v>434</v>
      </c>
      <c r="K7" s="121">
        <f>295.23*15</f>
        <v>4428.4500000000007</v>
      </c>
      <c r="L7" s="118" t="s">
        <v>323</v>
      </c>
      <c r="M7" s="118" t="s">
        <v>325</v>
      </c>
      <c r="N7" s="118" t="s">
        <v>322</v>
      </c>
      <c r="O7" s="118" t="s">
        <v>94</v>
      </c>
    </row>
    <row r="8" spans="1:15" s="119" customFormat="1" ht="99" x14ac:dyDescent="0.3">
      <c r="A8" s="120">
        <v>6</v>
      </c>
      <c r="B8" s="2" t="s">
        <v>195</v>
      </c>
      <c r="C8" s="2" t="s">
        <v>193</v>
      </c>
      <c r="D8" s="2" t="s">
        <v>194</v>
      </c>
      <c r="E8" s="2" t="s">
        <v>196</v>
      </c>
      <c r="F8" s="2" t="s">
        <v>512</v>
      </c>
      <c r="G8" s="2" t="s">
        <v>744</v>
      </c>
      <c r="H8" s="117" t="s">
        <v>513</v>
      </c>
      <c r="I8" s="117">
        <v>43555</v>
      </c>
      <c r="J8" s="120" t="s">
        <v>434</v>
      </c>
      <c r="K8" s="121">
        <f>295.23*15</f>
        <v>4428.4500000000007</v>
      </c>
      <c r="L8" s="118" t="s">
        <v>318</v>
      </c>
      <c r="M8" s="118" t="s">
        <v>319</v>
      </c>
      <c r="N8" s="118" t="s">
        <v>322</v>
      </c>
      <c r="O8" s="118" t="s">
        <v>94</v>
      </c>
    </row>
    <row r="9" spans="1:15" s="119" customFormat="1" ht="229.5" customHeight="1" x14ac:dyDescent="0.3">
      <c r="A9" s="120">
        <v>7</v>
      </c>
      <c r="B9" s="2" t="s">
        <v>515</v>
      </c>
      <c r="C9" s="2" t="s">
        <v>248</v>
      </c>
      <c r="D9" s="2" t="s">
        <v>249</v>
      </c>
      <c r="E9" s="2" t="s">
        <v>516</v>
      </c>
      <c r="F9" s="2" t="s">
        <v>247</v>
      </c>
      <c r="G9" s="2" t="s">
        <v>514</v>
      </c>
      <c r="H9" s="127">
        <v>43191</v>
      </c>
      <c r="I9" s="127">
        <v>43677</v>
      </c>
      <c r="J9" s="120" t="s">
        <v>533</v>
      </c>
      <c r="K9" s="121">
        <f>295.23*16</f>
        <v>4723.68</v>
      </c>
      <c r="L9" s="118" t="s">
        <v>323</v>
      </c>
      <c r="M9" s="118" t="s">
        <v>324</v>
      </c>
      <c r="N9" s="118" t="s">
        <v>322</v>
      </c>
      <c r="O9" s="118" t="s">
        <v>94</v>
      </c>
    </row>
    <row r="10" spans="1:15" s="119" customFormat="1" ht="409.5" x14ac:dyDescent="0.3">
      <c r="A10" s="120">
        <v>8</v>
      </c>
      <c r="B10" s="2" t="s">
        <v>250</v>
      </c>
      <c r="C10" s="2" t="s">
        <v>252</v>
      </c>
      <c r="D10" s="2" t="s">
        <v>253</v>
      </c>
      <c r="E10" s="2" t="s">
        <v>517</v>
      </c>
      <c r="F10" s="2" t="s">
        <v>251</v>
      </c>
      <c r="G10" s="2" t="s">
        <v>518</v>
      </c>
      <c r="H10" s="127">
        <v>43201</v>
      </c>
      <c r="I10" s="127">
        <v>43656</v>
      </c>
      <c r="J10" s="120" t="s">
        <v>433</v>
      </c>
      <c r="K10" s="121">
        <f t="shared" ref="K10:K15" si="0">295.23*15</f>
        <v>4428.4500000000007</v>
      </c>
      <c r="L10" s="118" t="s">
        <v>318</v>
      </c>
      <c r="M10" s="118" t="s">
        <v>319</v>
      </c>
      <c r="N10" s="118" t="s">
        <v>322</v>
      </c>
      <c r="O10" s="118" t="s">
        <v>94</v>
      </c>
    </row>
    <row r="11" spans="1:15" s="119" customFormat="1" ht="115.5" x14ac:dyDescent="0.3">
      <c r="A11" s="120">
        <v>9</v>
      </c>
      <c r="B11" s="2" t="s">
        <v>254</v>
      </c>
      <c r="C11" s="2" t="s">
        <v>256</v>
      </c>
      <c r="D11" s="2" t="s">
        <v>519</v>
      </c>
      <c r="E11" s="2"/>
      <c r="F11" s="2" t="s">
        <v>255</v>
      </c>
      <c r="G11" s="2" t="s">
        <v>744</v>
      </c>
      <c r="H11" s="117">
        <v>43136</v>
      </c>
      <c r="I11" s="128">
        <v>43589</v>
      </c>
      <c r="J11" s="120" t="s">
        <v>433</v>
      </c>
      <c r="K11" s="121">
        <f t="shared" si="0"/>
        <v>4428.4500000000007</v>
      </c>
      <c r="L11" s="118" t="s">
        <v>323</v>
      </c>
      <c r="M11" s="118" t="s">
        <v>324</v>
      </c>
      <c r="N11" s="118" t="s">
        <v>322</v>
      </c>
      <c r="O11" s="118" t="s">
        <v>94</v>
      </c>
    </row>
    <row r="12" spans="1:15" s="119" customFormat="1" ht="115.5" x14ac:dyDescent="0.3">
      <c r="A12" s="120">
        <v>10</v>
      </c>
      <c r="B12" s="2" t="s">
        <v>300</v>
      </c>
      <c r="C12" s="2" t="s">
        <v>302</v>
      </c>
      <c r="D12" s="2" t="s">
        <v>520</v>
      </c>
      <c r="E12" s="2"/>
      <c r="F12" s="2" t="s">
        <v>301</v>
      </c>
      <c r="G12" s="2" t="s">
        <v>744</v>
      </c>
      <c r="H12" s="117">
        <v>43187</v>
      </c>
      <c r="I12" s="128">
        <v>43643</v>
      </c>
      <c r="J12" s="120" t="s">
        <v>433</v>
      </c>
      <c r="K12" s="121">
        <f t="shared" si="0"/>
        <v>4428.4500000000007</v>
      </c>
      <c r="L12" s="118" t="s">
        <v>323</v>
      </c>
      <c r="M12" s="118" t="s">
        <v>324</v>
      </c>
      <c r="N12" s="118" t="s">
        <v>322</v>
      </c>
      <c r="O12" s="118" t="s">
        <v>94</v>
      </c>
    </row>
    <row r="13" spans="1:15" s="119" customFormat="1" ht="148.5" x14ac:dyDescent="0.3">
      <c r="A13" s="120">
        <v>11</v>
      </c>
      <c r="B13" s="2" t="s">
        <v>303</v>
      </c>
      <c r="C13" s="2" t="s">
        <v>305</v>
      </c>
      <c r="D13" s="2" t="s">
        <v>526</v>
      </c>
      <c r="E13" s="2"/>
      <c r="F13" s="2" t="s">
        <v>304</v>
      </c>
      <c r="G13" s="2" t="s">
        <v>744</v>
      </c>
      <c r="H13" s="127">
        <v>43274</v>
      </c>
      <c r="I13" s="128">
        <v>43730</v>
      </c>
      <c r="J13" s="120" t="s">
        <v>433</v>
      </c>
      <c r="K13" s="121">
        <f t="shared" si="0"/>
        <v>4428.4500000000007</v>
      </c>
      <c r="L13" s="118" t="s">
        <v>318</v>
      </c>
      <c r="M13" s="118" t="s">
        <v>321</v>
      </c>
      <c r="N13" s="118" t="s">
        <v>322</v>
      </c>
      <c r="O13" s="118" t="s">
        <v>94</v>
      </c>
    </row>
    <row r="14" spans="1:15" ht="159.75" customHeight="1" x14ac:dyDescent="0.3">
      <c r="A14" s="120">
        <v>12</v>
      </c>
      <c r="B14" s="2" t="s">
        <v>523</v>
      </c>
      <c r="C14" s="2" t="s">
        <v>524</v>
      </c>
      <c r="D14" s="2" t="s">
        <v>745</v>
      </c>
      <c r="E14" s="2" t="s">
        <v>525</v>
      </c>
      <c r="F14" s="2" t="s">
        <v>521</v>
      </c>
      <c r="G14" s="2" t="s">
        <v>522</v>
      </c>
      <c r="H14" s="127">
        <v>43374</v>
      </c>
      <c r="I14" s="128">
        <v>43800</v>
      </c>
      <c r="J14" s="120" t="s">
        <v>433</v>
      </c>
      <c r="K14" s="121">
        <f t="shared" si="0"/>
        <v>4428.4500000000007</v>
      </c>
      <c r="L14" s="118" t="s">
        <v>323</v>
      </c>
      <c r="M14" s="118" t="s">
        <v>324</v>
      </c>
      <c r="N14" s="118" t="s">
        <v>322</v>
      </c>
      <c r="O14" s="118" t="s">
        <v>94</v>
      </c>
    </row>
    <row r="15" spans="1:15" ht="198" x14ac:dyDescent="0.3">
      <c r="A15" s="120">
        <v>13</v>
      </c>
      <c r="B15" s="2" t="s">
        <v>527</v>
      </c>
      <c r="C15" s="2" t="s">
        <v>529</v>
      </c>
      <c r="D15" s="2" t="s">
        <v>530</v>
      </c>
      <c r="E15" s="2" t="s">
        <v>531</v>
      </c>
      <c r="F15" s="2" t="s">
        <v>528</v>
      </c>
      <c r="G15" s="2" t="s">
        <v>744</v>
      </c>
      <c r="H15" s="127">
        <v>43543</v>
      </c>
      <c r="I15" s="128">
        <v>43634</v>
      </c>
      <c r="J15" s="120" t="s">
        <v>433</v>
      </c>
      <c r="K15" s="121">
        <f t="shared" si="0"/>
        <v>4428.4500000000007</v>
      </c>
      <c r="L15" s="118" t="s">
        <v>318</v>
      </c>
      <c r="M15" s="118" t="s">
        <v>319</v>
      </c>
      <c r="N15" s="118" t="s">
        <v>322</v>
      </c>
      <c r="O15" s="118" t="s">
        <v>94</v>
      </c>
    </row>
    <row r="16" spans="1:15" ht="328.5" customHeight="1" x14ac:dyDescent="0.3">
      <c r="A16" s="120">
        <v>14</v>
      </c>
      <c r="B16" s="2" t="s">
        <v>662</v>
      </c>
      <c r="C16" s="2" t="s">
        <v>664</v>
      </c>
      <c r="D16" s="2" t="s">
        <v>745</v>
      </c>
      <c r="E16" s="2" t="s">
        <v>745</v>
      </c>
      <c r="F16" s="2" t="s">
        <v>663</v>
      </c>
      <c r="G16" s="2" t="s">
        <v>665</v>
      </c>
      <c r="H16" s="127">
        <v>43462</v>
      </c>
      <c r="I16" s="128">
        <v>44070</v>
      </c>
      <c r="J16" s="120" t="s">
        <v>585</v>
      </c>
      <c r="K16" s="121">
        <f>295.23*20</f>
        <v>5904.6</v>
      </c>
      <c r="L16" s="118" t="s">
        <v>377</v>
      </c>
      <c r="M16" s="118" t="s">
        <v>423</v>
      </c>
      <c r="N16" s="118" t="s">
        <v>322</v>
      </c>
      <c r="O16" s="118" t="s">
        <v>94</v>
      </c>
    </row>
  </sheetData>
  <mergeCells count="1">
    <mergeCell ref="A1:O1"/>
  </mergeCells>
  <pageMargins left="0.7" right="0.7" top="0.75" bottom="0.75" header="0.3" footer="0.3"/>
  <pageSetup paperSize="9" scale="5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6"/>
  <sheetViews>
    <sheetView zoomScale="70" zoomScaleNormal="70" workbookViewId="0">
      <pane ySplit="2" topLeftCell="A3" activePane="bottomLeft" state="frozen"/>
      <selection pane="bottomLeft" activeCell="E7" sqref="E7"/>
    </sheetView>
  </sheetViews>
  <sheetFormatPr baseColWidth="10" defaultRowHeight="16.5" x14ac:dyDescent="0.3"/>
  <cols>
    <col min="1" max="1" width="16.140625" style="1" customWidth="1"/>
    <col min="2" max="2" width="21.28515625" style="1" customWidth="1"/>
    <col min="3" max="3" width="19.28515625" style="1" customWidth="1"/>
    <col min="4" max="4" width="39" style="1" customWidth="1"/>
    <col min="5" max="5" width="22.85546875" style="1" customWidth="1"/>
    <col min="6" max="6" width="14.85546875" style="1" customWidth="1"/>
    <col min="7" max="7" width="16.28515625" style="1" customWidth="1"/>
    <col min="8" max="8" width="11.42578125" style="1"/>
    <col min="9" max="9" width="15" style="1" customWidth="1"/>
    <col min="10" max="10" width="12.5703125" style="1" customWidth="1"/>
    <col min="11" max="11" width="14" style="1" customWidth="1"/>
    <col min="12" max="13" width="15.85546875" style="1" customWidth="1"/>
    <col min="14" max="14" width="17.7109375" style="1" customWidth="1"/>
    <col min="15" max="16384" width="11.42578125" style="1"/>
  </cols>
  <sheetData>
    <row r="1" spans="1:15" ht="26.25" thickBot="1" x14ac:dyDescent="0.4">
      <c r="A1" s="212" t="s">
        <v>11</v>
      </c>
      <c r="B1" s="213"/>
      <c r="C1" s="213"/>
      <c r="D1" s="213"/>
      <c r="E1" s="213"/>
      <c r="F1" s="213"/>
      <c r="G1" s="213"/>
      <c r="H1" s="213"/>
      <c r="I1" s="213"/>
      <c r="J1" s="213"/>
      <c r="K1" s="213"/>
      <c r="L1" s="213"/>
      <c r="M1" s="213"/>
      <c r="N1" s="213"/>
      <c r="O1" s="213"/>
    </row>
    <row r="2" spans="1:15" ht="92.25" customHeight="1" thickBot="1" x14ac:dyDescent="0.35">
      <c r="A2" s="44" t="s">
        <v>115</v>
      </c>
      <c r="B2" s="45" t="s">
        <v>1</v>
      </c>
      <c r="C2" s="44" t="s">
        <v>0</v>
      </c>
      <c r="D2" s="45" t="s">
        <v>2</v>
      </c>
      <c r="E2" s="44" t="s">
        <v>3</v>
      </c>
      <c r="F2" s="46" t="s">
        <v>4</v>
      </c>
      <c r="G2" s="45" t="s">
        <v>5</v>
      </c>
      <c r="H2" s="47" t="s">
        <v>6</v>
      </c>
      <c r="I2" s="88" t="s">
        <v>7</v>
      </c>
      <c r="J2" s="48" t="s">
        <v>8</v>
      </c>
      <c r="K2" s="49" t="s">
        <v>320</v>
      </c>
      <c r="L2" s="50" t="s">
        <v>9</v>
      </c>
      <c r="M2" s="49" t="s">
        <v>317</v>
      </c>
      <c r="N2" s="45" t="s">
        <v>116</v>
      </c>
      <c r="O2" s="44" t="s">
        <v>10</v>
      </c>
    </row>
    <row r="3" spans="1:15" s="119" customFormat="1" ht="258" customHeight="1" x14ac:dyDescent="0.3">
      <c r="A3" s="176">
        <v>1</v>
      </c>
      <c r="B3" s="10" t="s">
        <v>341</v>
      </c>
      <c r="C3" s="10" t="s">
        <v>162</v>
      </c>
      <c r="D3" s="182" t="s">
        <v>163</v>
      </c>
      <c r="E3" s="10" t="s">
        <v>164</v>
      </c>
      <c r="F3" s="10" t="s">
        <v>666</v>
      </c>
      <c r="G3" s="177"/>
      <c r="H3" s="178">
        <v>43152</v>
      </c>
      <c r="I3" s="179">
        <v>43605</v>
      </c>
      <c r="J3" s="176" t="s">
        <v>433</v>
      </c>
      <c r="K3" s="180">
        <f>295.23*15</f>
        <v>4428.4500000000007</v>
      </c>
      <c r="L3" s="181" t="s">
        <v>342</v>
      </c>
      <c r="M3" s="181" t="s">
        <v>343</v>
      </c>
      <c r="N3" s="181" t="s">
        <v>338</v>
      </c>
      <c r="O3" s="181" t="s">
        <v>12</v>
      </c>
    </row>
    <row r="4" spans="1:15" s="119" customFormat="1" ht="198" x14ac:dyDescent="0.3">
      <c r="A4" s="120">
        <v>2</v>
      </c>
      <c r="B4" s="2" t="s">
        <v>667</v>
      </c>
      <c r="C4" s="2" t="s">
        <v>668</v>
      </c>
      <c r="D4" s="183" t="s">
        <v>669</v>
      </c>
      <c r="E4" s="2"/>
      <c r="F4" s="2" t="s">
        <v>165</v>
      </c>
      <c r="G4" s="2"/>
      <c r="H4" s="117">
        <v>43444</v>
      </c>
      <c r="I4" s="117">
        <v>43899</v>
      </c>
      <c r="J4" s="120" t="s">
        <v>433</v>
      </c>
      <c r="K4" s="121">
        <f>295.23*15</f>
        <v>4428.4500000000007</v>
      </c>
      <c r="L4" s="118" t="s">
        <v>342</v>
      </c>
      <c r="M4" s="118" t="s">
        <v>670</v>
      </c>
      <c r="N4" s="118" t="s">
        <v>338</v>
      </c>
      <c r="O4" s="118" t="s">
        <v>12</v>
      </c>
    </row>
    <row r="5" spans="1:15" s="119" customFormat="1" ht="198" x14ac:dyDescent="0.3">
      <c r="A5" s="120">
        <v>3</v>
      </c>
      <c r="B5" s="2" t="s">
        <v>379</v>
      </c>
      <c r="C5" s="2" t="s">
        <v>380</v>
      </c>
      <c r="D5" s="184" t="s">
        <v>671</v>
      </c>
      <c r="E5" s="2"/>
      <c r="F5" s="2" t="s">
        <v>381</v>
      </c>
      <c r="G5" s="123"/>
      <c r="H5" s="117">
        <v>43409</v>
      </c>
      <c r="I5" s="117">
        <v>43712</v>
      </c>
      <c r="J5" s="120" t="s">
        <v>672</v>
      </c>
      <c r="K5" s="121">
        <f>295.23*10</f>
        <v>2952.3</v>
      </c>
      <c r="L5" s="122" t="s">
        <v>342</v>
      </c>
      <c r="M5" s="122" t="s">
        <v>371</v>
      </c>
      <c r="N5" s="122" t="s">
        <v>338</v>
      </c>
      <c r="O5" s="118" t="s">
        <v>12</v>
      </c>
    </row>
    <row r="6" spans="1:15" ht="215.25" customHeight="1" x14ac:dyDescent="0.3">
      <c r="A6" s="6">
        <v>4</v>
      </c>
      <c r="B6" s="2" t="s">
        <v>673</v>
      </c>
      <c r="C6" s="4" t="s">
        <v>676</v>
      </c>
      <c r="D6" s="185" t="s">
        <v>677</v>
      </c>
      <c r="E6" s="4" t="s">
        <v>745</v>
      </c>
      <c r="F6" s="2" t="s">
        <v>674</v>
      </c>
      <c r="G6" s="4" t="s">
        <v>675</v>
      </c>
      <c r="H6" s="9">
        <v>43543</v>
      </c>
      <c r="I6" s="9">
        <v>44000</v>
      </c>
      <c r="J6" s="6" t="s">
        <v>433</v>
      </c>
      <c r="K6" s="186">
        <f>295.23*15</f>
        <v>4428.4500000000007</v>
      </c>
      <c r="L6" s="8" t="s">
        <v>342</v>
      </c>
      <c r="M6" s="8" t="s">
        <v>343</v>
      </c>
      <c r="N6" s="8" t="s">
        <v>338</v>
      </c>
      <c r="O6" s="5" t="s">
        <v>12</v>
      </c>
    </row>
  </sheetData>
  <mergeCells count="1">
    <mergeCell ref="A1:O1"/>
  </mergeCells>
  <pageMargins left="0.7" right="0.7" top="0.75" bottom="0.75" header="0.3" footer="0.3"/>
  <pageSetup paperSize="9" scale="50" fitToHeight="0" orientation="landscape"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23"/>
  <sheetViews>
    <sheetView zoomScale="60" zoomScaleNormal="60" workbookViewId="0">
      <pane ySplit="2" topLeftCell="A3" activePane="bottomLeft" state="frozen"/>
      <selection pane="bottomLeft" activeCell="N4" sqref="N4"/>
    </sheetView>
  </sheetViews>
  <sheetFormatPr baseColWidth="10" defaultRowHeight="16.5" x14ac:dyDescent="0.3"/>
  <cols>
    <col min="1" max="1" width="9.85546875" style="1" customWidth="1"/>
    <col min="2" max="2" width="23.5703125" style="1" customWidth="1"/>
    <col min="3" max="3" width="28" style="1" customWidth="1"/>
    <col min="4" max="4" width="31.140625" style="1" customWidth="1"/>
    <col min="5" max="5" width="17.5703125" style="1" customWidth="1"/>
    <col min="6" max="6" width="24" style="1" customWidth="1"/>
    <col min="7" max="7" width="22.5703125" style="1" customWidth="1"/>
    <col min="8" max="8" width="11.42578125" style="1"/>
    <col min="9" max="9" width="11.140625" style="1" customWidth="1"/>
    <col min="10" max="10" width="11.42578125" style="1"/>
    <col min="11" max="11" width="16.140625" style="1" customWidth="1"/>
    <col min="12" max="12" width="18.42578125" style="1" customWidth="1"/>
    <col min="13" max="13" width="16.85546875" style="1" customWidth="1"/>
    <col min="14" max="14" width="14.5703125" style="1" customWidth="1"/>
    <col min="15" max="16384" width="11.42578125" style="1"/>
  </cols>
  <sheetData>
    <row r="1" spans="1:15" ht="24" thickBot="1" x14ac:dyDescent="0.4">
      <c r="A1" s="216" t="s">
        <v>11</v>
      </c>
      <c r="B1" s="217"/>
      <c r="C1" s="217"/>
      <c r="D1" s="217"/>
      <c r="E1" s="217"/>
      <c r="F1" s="217"/>
      <c r="G1" s="217"/>
      <c r="H1" s="217"/>
      <c r="I1" s="217"/>
      <c r="J1" s="217"/>
      <c r="K1" s="218"/>
      <c r="L1" s="217"/>
      <c r="M1" s="218"/>
      <c r="N1" s="217"/>
      <c r="O1" s="217"/>
    </row>
    <row r="2" spans="1:15" ht="66.75" thickBot="1" x14ac:dyDescent="0.35">
      <c r="A2" s="31" t="s">
        <v>115</v>
      </c>
      <c r="B2" s="32" t="s">
        <v>1</v>
      </c>
      <c r="C2" s="31" t="s">
        <v>0</v>
      </c>
      <c r="D2" s="32" t="s">
        <v>2</v>
      </c>
      <c r="E2" s="31" t="s">
        <v>3</v>
      </c>
      <c r="F2" s="187" t="s">
        <v>4</v>
      </c>
      <c r="G2" s="32" t="s">
        <v>5</v>
      </c>
      <c r="H2" s="34" t="s">
        <v>6</v>
      </c>
      <c r="I2" s="34" t="s">
        <v>7</v>
      </c>
      <c r="J2" s="35" t="s">
        <v>8</v>
      </c>
      <c r="K2" s="126" t="s">
        <v>320</v>
      </c>
      <c r="L2" s="37" t="s">
        <v>9</v>
      </c>
      <c r="M2" s="126" t="s">
        <v>317</v>
      </c>
      <c r="N2" s="32" t="s">
        <v>17</v>
      </c>
      <c r="O2" s="31" t="s">
        <v>10</v>
      </c>
    </row>
    <row r="3" spans="1:15" s="119" customFormat="1" ht="269.25" customHeight="1" x14ac:dyDescent="0.3">
      <c r="A3" s="201">
        <v>1</v>
      </c>
      <c r="B3" s="140" t="s">
        <v>29</v>
      </c>
      <c r="C3" s="140" t="s">
        <v>44</v>
      </c>
      <c r="D3" s="193" t="s">
        <v>678</v>
      </c>
      <c r="E3" s="140" t="s">
        <v>30</v>
      </c>
      <c r="F3" s="140" t="s">
        <v>31</v>
      </c>
      <c r="G3" s="140" t="s">
        <v>744</v>
      </c>
      <c r="H3" s="141">
        <v>43154</v>
      </c>
      <c r="I3" s="141">
        <v>43607</v>
      </c>
      <c r="J3" s="140" t="s">
        <v>533</v>
      </c>
      <c r="K3" s="146">
        <f>295.23*16</f>
        <v>4723.68</v>
      </c>
      <c r="L3" s="143" t="s">
        <v>318</v>
      </c>
      <c r="M3" s="143" t="s">
        <v>419</v>
      </c>
      <c r="N3" s="143" t="s">
        <v>683</v>
      </c>
      <c r="O3" s="144" t="s">
        <v>12</v>
      </c>
    </row>
    <row r="4" spans="1:15" s="119" customFormat="1" ht="264" x14ac:dyDescent="0.3">
      <c r="A4" s="202">
        <v>2</v>
      </c>
      <c r="B4" s="2" t="s">
        <v>32</v>
      </c>
      <c r="C4" s="2" t="s">
        <v>34</v>
      </c>
      <c r="D4" s="183" t="s">
        <v>35</v>
      </c>
      <c r="E4" s="2" t="s">
        <v>36</v>
      </c>
      <c r="F4" s="2" t="s">
        <v>50</v>
      </c>
      <c r="G4" s="2" t="s">
        <v>51</v>
      </c>
      <c r="H4" s="117">
        <v>43160</v>
      </c>
      <c r="I4" s="117">
        <v>43616</v>
      </c>
      <c r="J4" s="120" t="s">
        <v>433</v>
      </c>
      <c r="K4" s="121">
        <f>295.23*15</f>
        <v>4428.4500000000007</v>
      </c>
      <c r="L4" s="2" t="s">
        <v>33</v>
      </c>
      <c r="M4" s="2" t="s">
        <v>682</v>
      </c>
      <c r="N4" s="2" t="s">
        <v>681</v>
      </c>
      <c r="O4" s="191" t="s">
        <v>12</v>
      </c>
    </row>
    <row r="5" spans="1:15" s="119" customFormat="1" ht="364.5" customHeight="1" x14ac:dyDescent="0.3">
      <c r="A5" s="202">
        <v>3</v>
      </c>
      <c r="B5" s="2" t="s">
        <v>37</v>
      </c>
      <c r="C5" s="2" t="s">
        <v>38</v>
      </c>
      <c r="D5" s="188" t="s">
        <v>39</v>
      </c>
      <c r="E5" s="189" t="s">
        <v>42</v>
      </c>
      <c r="F5" s="2" t="s">
        <v>40</v>
      </c>
      <c r="G5" s="2" t="s">
        <v>43</v>
      </c>
      <c r="H5" s="117">
        <v>43163</v>
      </c>
      <c r="I5" s="117">
        <v>43619</v>
      </c>
      <c r="J5" s="120" t="s">
        <v>434</v>
      </c>
      <c r="K5" s="121">
        <f>295.23*15</f>
        <v>4428.4500000000007</v>
      </c>
      <c r="L5" s="2" t="s">
        <v>414</v>
      </c>
      <c r="M5" s="2" t="s">
        <v>417</v>
      </c>
      <c r="N5" s="2" t="s">
        <v>41</v>
      </c>
      <c r="O5" s="191" t="s">
        <v>12</v>
      </c>
    </row>
    <row r="6" spans="1:15" s="119" customFormat="1" ht="346.5" x14ac:dyDescent="0.3">
      <c r="A6" s="202">
        <v>4</v>
      </c>
      <c r="B6" s="2" t="s">
        <v>47</v>
      </c>
      <c r="C6" s="2" t="s">
        <v>46</v>
      </c>
      <c r="D6" s="183" t="s">
        <v>48</v>
      </c>
      <c r="E6" s="2" t="s">
        <v>745</v>
      </c>
      <c r="F6" s="2" t="s">
        <v>45</v>
      </c>
      <c r="G6" s="2" t="s">
        <v>679</v>
      </c>
      <c r="H6" s="117">
        <v>43126</v>
      </c>
      <c r="I6" s="117">
        <v>43549</v>
      </c>
      <c r="J6" s="120" t="s">
        <v>680</v>
      </c>
      <c r="K6" s="121">
        <f>295.23*14</f>
        <v>4133.22</v>
      </c>
      <c r="L6" s="122" t="s">
        <v>414</v>
      </c>
      <c r="M6" s="122" t="s">
        <v>417</v>
      </c>
      <c r="N6" s="125" t="s">
        <v>416</v>
      </c>
      <c r="O6" s="191" t="s">
        <v>12</v>
      </c>
    </row>
    <row r="7" spans="1:15" ht="181.5" x14ac:dyDescent="0.3">
      <c r="A7" s="202">
        <v>5</v>
      </c>
      <c r="B7" s="4" t="s">
        <v>708</v>
      </c>
      <c r="C7" s="4" t="s">
        <v>709</v>
      </c>
      <c r="D7" s="185" t="s">
        <v>710</v>
      </c>
      <c r="E7" s="4" t="s">
        <v>745</v>
      </c>
      <c r="F7" s="4" t="s">
        <v>49</v>
      </c>
      <c r="G7" s="4" t="s">
        <v>744</v>
      </c>
      <c r="H7" s="9">
        <v>43412</v>
      </c>
      <c r="I7" s="9">
        <v>43868</v>
      </c>
      <c r="J7" s="168" t="s">
        <v>433</v>
      </c>
      <c r="K7" s="186">
        <f>295.23*15</f>
        <v>4428.4500000000007</v>
      </c>
      <c r="L7" s="8" t="s">
        <v>318</v>
      </c>
      <c r="M7" s="8" t="s">
        <v>357</v>
      </c>
      <c r="N7" s="8" t="s">
        <v>418</v>
      </c>
      <c r="O7" s="163" t="s">
        <v>12</v>
      </c>
    </row>
    <row r="8" spans="1:15" ht="257.25" customHeight="1" x14ac:dyDescent="0.3">
      <c r="A8" s="20">
        <v>6</v>
      </c>
      <c r="B8" s="4" t="s">
        <v>705</v>
      </c>
      <c r="C8" s="4" t="s">
        <v>706</v>
      </c>
      <c r="D8" s="185" t="s">
        <v>707</v>
      </c>
      <c r="E8" s="4" t="s">
        <v>745</v>
      </c>
      <c r="F8" s="4" t="s">
        <v>704</v>
      </c>
      <c r="G8" s="4" t="s">
        <v>52</v>
      </c>
      <c r="H8" s="9">
        <v>43404</v>
      </c>
      <c r="I8" s="9">
        <v>43860</v>
      </c>
      <c r="J8" s="168" t="s">
        <v>433</v>
      </c>
      <c r="K8" s="186">
        <f>295.23*15</f>
        <v>4428.4500000000007</v>
      </c>
      <c r="L8" s="5" t="s">
        <v>414</v>
      </c>
      <c r="M8" s="5"/>
      <c r="N8" s="4" t="s">
        <v>430</v>
      </c>
      <c r="O8" s="192" t="s">
        <v>12</v>
      </c>
    </row>
    <row r="9" spans="1:15" s="119" customFormat="1" ht="330" x14ac:dyDescent="0.3">
      <c r="A9" s="20">
        <v>7</v>
      </c>
      <c r="B9" s="2" t="s">
        <v>184</v>
      </c>
      <c r="C9" s="2" t="s">
        <v>186</v>
      </c>
      <c r="D9" s="183" t="s">
        <v>188</v>
      </c>
      <c r="E9" s="2" t="s">
        <v>187</v>
      </c>
      <c r="F9" s="2" t="s">
        <v>185</v>
      </c>
      <c r="G9" s="2" t="s">
        <v>684</v>
      </c>
      <c r="H9" s="117">
        <v>43153</v>
      </c>
      <c r="I9" s="117">
        <v>43606</v>
      </c>
      <c r="J9" s="120" t="s">
        <v>433</v>
      </c>
      <c r="K9" s="121">
        <f>295.23*15</f>
        <v>4428.4500000000007</v>
      </c>
      <c r="L9" s="118" t="s">
        <v>365</v>
      </c>
      <c r="M9" s="118" t="s">
        <v>421</v>
      </c>
      <c r="N9" s="118" t="s">
        <v>420</v>
      </c>
      <c r="O9" s="130" t="s">
        <v>12</v>
      </c>
    </row>
    <row r="10" spans="1:15" s="119" customFormat="1" ht="330" x14ac:dyDescent="0.3">
      <c r="A10" s="20">
        <v>8</v>
      </c>
      <c r="B10" s="154" t="s">
        <v>189</v>
      </c>
      <c r="C10" s="2" t="s">
        <v>191</v>
      </c>
      <c r="D10" s="183" t="s">
        <v>685</v>
      </c>
      <c r="E10" s="2" t="s">
        <v>192</v>
      </c>
      <c r="F10" s="2" t="s">
        <v>190</v>
      </c>
      <c r="G10" s="2" t="s">
        <v>744</v>
      </c>
      <c r="H10" s="117">
        <v>43171</v>
      </c>
      <c r="I10" s="117">
        <v>43627</v>
      </c>
      <c r="J10" s="120" t="s">
        <v>433</v>
      </c>
      <c r="K10" s="121">
        <f>295.23*15</f>
        <v>4428.4500000000007</v>
      </c>
      <c r="L10" s="118" t="s">
        <v>414</v>
      </c>
      <c r="M10" s="118"/>
      <c r="N10" s="118" t="s">
        <v>422</v>
      </c>
      <c r="O10" s="130" t="s">
        <v>94</v>
      </c>
    </row>
    <row r="11" spans="1:15" s="119" customFormat="1" ht="181.5" x14ac:dyDescent="0.3">
      <c r="A11" s="20">
        <v>9</v>
      </c>
      <c r="B11" s="154" t="s">
        <v>203</v>
      </c>
      <c r="C11" s="2" t="s">
        <v>206</v>
      </c>
      <c r="D11" s="183" t="s">
        <v>745</v>
      </c>
      <c r="E11" s="2" t="s">
        <v>207</v>
      </c>
      <c r="F11" s="2" t="s">
        <v>204</v>
      </c>
      <c r="G11" s="2" t="s">
        <v>686</v>
      </c>
      <c r="H11" s="117">
        <v>43081</v>
      </c>
      <c r="I11" s="117">
        <v>43719</v>
      </c>
      <c r="J11" s="120" t="s">
        <v>687</v>
      </c>
      <c r="K11" s="121">
        <f>295.23*21</f>
        <v>6199.83</v>
      </c>
      <c r="L11" s="118" t="s">
        <v>377</v>
      </c>
      <c r="M11" s="118" t="s">
        <v>423</v>
      </c>
      <c r="N11" s="118" t="s">
        <v>418</v>
      </c>
      <c r="O11" s="130" t="s">
        <v>94</v>
      </c>
    </row>
    <row r="12" spans="1:15" s="119" customFormat="1" ht="115.5" x14ac:dyDescent="0.3">
      <c r="A12" s="20">
        <v>10</v>
      </c>
      <c r="B12" s="2" t="s">
        <v>688</v>
      </c>
      <c r="C12" s="2" t="s">
        <v>258</v>
      </c>
      <c r="D12" s="183" t="s">
        <v>745</v>
      </c>
      <c r="E12" s="2" t="s">
        <v>745</v>
      </c>
      <c r="F12" s="2" t="s">
        <v>257</v>
      </c>
      <c r="G12" s="2" t="s">
        <v>689</v>
      </c>
      <c r="H12" s="117">
        <v>43279</v>
      </c>
      <c r="I12" s="117">
        <v>43735</v>
      </c>
      <c r="J12" s="120" t="s">
        <v>433</v>
      </c>
      <c r="K12" s="121">
        <f>295.23*15</f>
        <v>4428.4500000000007</v>
      </c>
      <c r="L12" s="118" t="s">
        <v>339</v>
      </c>
      <c r="M12" s="118" t="s">
        <v>424</v>
      </c>
      <c r="N12" s="118" t="s">
        <v>420</v>
      </c>
      <c r="O12" s="130" t="s">
        <v>94</v>
      </c>
    </row>
    <row r="13" spans="1:15" s="119" customFormat="1" ht="231" x14ac:dyDescent="0.3">
      <c r="A13" s="20">
        <v>11</v>
      </c>
      <c r="B13" s="2" t="s">
        <v>264</v>
      </c>
      <c r="C13" s="2" t="s">
        <v>265</v>
      </c>
      <c r="D13" s="183" t="s">
        <v>694</v>
      </c>
      <c r="E13" s="2" t="s">
        <v>745</v>
      </c>
      <c r="F13" s="2" t="s">
        <v>53</v>
      </c>
      <c r="G13" s="2" t="s">
        <v>744</v>
      </c>
      <c r="H13" s="117">
        <v>43279</v>
      </c>
      <c r="I13" s="117">
        <v>43678</v>
      </c>
      <c r="J13" s="120" t="s">
        <v>433</v>
      </c>
      <c r="K13" s="121">
        <f>295.23*15</f>
        <v>4428.4500000000007</v>
      </c>
      <c r="L13" s="118" t="s">
        <v>323</v>
      </c>
      <c r="M13" s="118" t="s">
        <v>426</v>
      </c>
      <c r="N13" s="118" t="s">
        <v>425</v>
      </c>
      <c r="O13" s="130" t="s">
        <v>94</v>
      </c>
    </row>
    <row r="14" spans="1:15" s="119" customFormat="1" ht="265.5" customHeight="1" x14ac:dyDescent="0.3">
      <c r="A14" s="20">
        <v>12</v>
      </c>
      <c r="B14" s="2" t="s">
        <v>273</v>
      </c>
      <c r="C14" s="2" t="s">
        <v>699</v>
      </c>
      <c r="D14" s="183" t="s">
        <v>698</v>
      </c>
      <c r="E14" s="2" t="s">
        <v>745</v>
      </c>
      <c r="F14" s="2" t="s">
        <v>274</v>
      </c>
      <c r="G14" s="2" t="s">
        <v>695</v>
      </c>
      <c r="H14" s="117" t="s">
        <v>696</v>
      </c>
      <c r="I14" s="117">
        <v>43767</v>
      </c>
      <c r="J14" s="120" t="s">
        <v>433</v>
      </c>
      <c r="K14" s="121">
        <f>295.23*15</f>
        <v>4428.4500000000007</v>
      </c>
      <c r="L14" s="118" t="s">
        <v>318</v>
      </c>
      <c r="M14" s="118" t="s">
        <v>697</v>
      </c>
      <c r="N14" s="118" t="s">
        <v>427</v>
      </c>
      <c r="O14" s="130" t="s">
        <v>94</v>
      </c>
    </row>
    <row r="15" spans="1:15" s="119" customFormat="1" ht="198" x14ac:dyDescent="0.3">
      <c r="A15" s="20">
        <v>13</v>
      </c>
      <c r="B15" s="2" t="s">
        <v>276</v>
      </c>
      <c r="C15" s="2" t="s">
        <v>277</v>
      </c>
      <c r="D15" s="183" t="s">
        <v>278</v>
      </c>
      <c r="E15" s="2" t="s">
        <v>745</v>
      </c>
      <c r="F15" s="2" t="s">
        <v>693</v>
      </c>
      <c r="G15" s="123" t="s">
        <v>692</v>
      </c>
      <c r="H15" s="117">
        <v>43311</v>
      </c>
      <c r="I15" s="117">
        <v>43767</v>
      </c>
      <c r="J15" s="120" t="s">
        <v>279</v>
      </c>
      <c r="K15" s="121">
        <f>295.23*15</f>
        <v>4428.4500000000007</v>
      </c>
      <c r="L15" s="118" t="s">
        <v>323</v>
      </c>
      <c r="M15" s="118" t="s">
        <v>325</v>
      </c>
      <c r="N15" s="118" t="s">
        <v>425</v>
      </c>
      <c r="O15" s="130" t="s">
        <v>94</v>
      </c>
    </row>
    <row r="16" spans="1:15" s="119" customFormat="1" ht="132" x14ac:dyDescent="0.3">
      <c r="A16" s="20">
        <v>14</v>
      </c>
      <c r="B16" s="2" t="s">
        <v>280</v>
      </c>
      <c r="C16" s="2" t="s">
        <v>282</v>
      </c>
      <c r="D16" s="183" t="s">
        <v>738</v>
      </c>
      <c r="E16" s="2" t="s">
        <v>745</v>
      </c>
      <c r="F16" s="2" t="s">
        <v>281</v>
      </c>
      <c r="G16" s="123" t="s">
        <v>744</v>
      </c>
      <c r="H16" s="117" t="s">
        <v>739</v>
      </c>
      <c r="I16" s="117">
        <v>43663</v>
      </c>
      <c r="J16" s="120" t="s">
        <v>224</v>
      </c>
      <c r="K16" s="121">
        <f>295.23*12</f>
        <v>3542.76</v>
      </c>
      <c r="L16" s="190" t="s">
        <v>414</v>
      </c>
      <c r="M16" s="190" t="s">
        <v>415</v>
      </c>
      <c r="N16" s="118" t="s">
        <v>420</v>
      </c>
      <c r="O16" s="130" t="s">
        <v>94</v>
      </c>
    </row>
    <row r="17" spans="1:15" s="119" customFormat="1" ht="181.5" x14ac:dyDescent="0.3">
      <c r="A17" s="20">
        <v>15</v>
      </c>
      <c r="B17" s="2" t="s">
        <v>313</v>
      </c>
      <c r="C17" s="2" t="s">
        <v>314</v>
      </c>
      <c r="D17" s="183" t="s">
        <v>315</v>
      </c>
      <c r="E17" s="2" t="s">
        <v>745</v>
      </c>
      <c r="F17" s="2" t="s">
        <v>690</v>
      </c>
      <c r="G17" s="2" t="s">
        <v>691</v>
      </c>
      <c r="H17" s="117" t="s">
        <v>310</v>
      </c>
      <c r="I17" s="117">
        <v>43810</v>
      </c>
      <c r="J17" s="120" t="s">
        <v>433</v>
      </c>
      <c r="K17" s="121">
        <f>295.23*15</f>
        <v>4428.4500000000007</v>
      </c>
      <c r="L17" s="118" t="s">
        <v>339</v>
      </c>
      <c r="M17" s="118" t="s">
        <v>424</v>
      </c>
      <c r="N17" s="118" t="s">
        <v>420</v>
      </c>
      <c r="O17" s="130" t="s">
        <v>94</v>
      </c>
    </row>
    <row r="18" spans="1:15" s="119" customFormat="1" ht="297" x14ac:dyDescent="0.3">
      <c r="A18" s="203">
        <v>16</v>
      </c>
      <c r="B18" s="194" t="s">
        <v>700</v>
      </c>
      <c r="C18" s="194" t="s">
        <v>701</v>
      </c>
      <c r="D18" s="195" t="s">
        <v>702</v>
      </c>
      <c r="E18" s="194" t="s">
        <v>745</v>
      </c>
      <c r="F18" s="194" t="s">
        <v>428</v>
      </c>
      <c r="G18" s="194" t="s">
        <v>429</v>
      </c>
      <c r="H18" s="196">
        <v>43413</v>
      </c>
      <c r="I18" s="196">
        <v>43869</v>
      </c>
      <c r="J18" s="197" t="s">
        <v>433</v>
      </c>
      <c r="K18" s="198">
        <f>295.23*15</f>
        <v>4428.4500000000007</v>
      </c>
      <c r="L18" s="199" t="s">
        <v>414</v>
      </c>
      <c r="M18" s="199" t="s">
        <v>339</v>
      </c>
      <c r="N18" s="199" t="s">
        <v>703</v>
      </c>
      <c r="O18" s="200" t="s">
        <v>94</v>
      </c>
    </row>
    <row r="19" spans="1:15" ht="198" x14ac:dyDescent="0.3">
      <c r="A19" s="23">
        <v>17</v>
      </c>
      <c r="B19" s="194" t="s">
        <v>715</v>
      </c>
      <c r="C19" s="2" t="s">
        <v>711</v>
      </c>
      <c r="D19" s="183" t="s">
        <v>716</v>
      </c>
      <c r="E19" s="2" t="s">
        <v>745</v>
      </c>
      <c r="F19" s="2" t="s">
        <v>713</v>
      </c>
      <c r="G19" s="2" t="s">
        <v>712</v>
      </c>
      <c r="H19" s="117">
        <v>43425</v>
      </c>
      <c r="I19" s="117">
        <v>43881</v>
      </c>
      <c r="J19" s="120" t="s">
        <v>433</v>
      </c>
      <c r="K19" s="121">
        <f>295.23*15</f>
        <v>4428.4500000000007</v>
      </c>
      <c r="L19" s="118" t="s">
        <v>339</v>
      </c>
      <c r="M19" s="118" t="s">
        <v>424</v>
      </c>
      <c r="N19" s="118" t="s">
        <v>714</v>
      </c>
      <c r="O19" s="118" t="s">
        <v>94</v>
      </c>
    </row>
    <row r="20" spans="1:15" ht="82.5" x14ac:dyDescent="0.3">
      <c r="A20" s="23">
        <v>18</v>
      </c>
      <c r="B20" s="2" t="s">
        <v>717</v>
      </c>
      <c r="C20" s="2" t="s">
        <v>721</v>
      </c>
      <c r="D20" s="183"/>
      <c r="E20" s="2" t="s">
        <v>745</v>
      </c>
      <c r="F20" s="2" t="s">
        <v>718</v>
      </c>
      <c r="G20" s="2" t="s">
        <v>719</v>
      </c>
      <c r="H20" s="117">
        <v>43481</v>
      </c>
      <c r="I20" s="117">
        <v>43661</v>
      </c>
      <c r="J20" s="120" t="s">
        <v>720</v>
      </c>
      <c r="K20" s="121">
        <f>295.23*6</f>
        <v>1771.38</v>
      </c>
      <c r="L20" s="118" t="s">
        <v>339</v>
      </c>
      <c r="M20" s="118" t="s">
        <v>424</v>
      </c>
      <c r="N20" s="118" t="s">
        <v>714</v>
      </c>
      <c r="O20" s="118" t="s">
        <v>94</v>
      </c>
    </row>
    <row r="21" spans="1:15" ht="148.5" x14ac:dyDescent="0.3">
      <c r="A21" s="23">
        <v>19</v>
      </c>
      <c r="B21" s="2" t="s">
        <v>722</v>
      </c>
      <c r="C21" s="2" t="s">
        <v>725</v>
      </c>
      <c r="D21" s="183" t="s">
        <v>726</v>
      </c>
      <c r="E21" s="2" t="s">
        <v>745</v>
      </c>
      <c r="F21" s="2" t="s">
        <v>723</v>
      </c>
      <c r="G21" s="2" t="s">
        <v>724</v>
      </c>
      <c r="H21" s="117">
        <v>43375</v>
      </c>
      <c r="I21" s="117">
        <v>43800</v>
      </c>
      <c r="J21" s="120" t="s">
        <v>433</v>
      </c>
      <c r="K21" s="121">
        <f>295.23*15</f>
        <v>4428.4500000000007</v>
      </c>
      <c r="L21" s="118" t="s">
        <v>339</v>
      </c>
      <c r="M21" s="118" t="s">
        <v>424</v>
      </c>
      <c r="N21" s="118" t="s">
        <v>714</v>
      </c>
      <c r="O21" s="118" t="s">
        <v>94</v>
      </c>
    </row>
    <row r="22" spans="1:15" ht="165" x14ac:dyDescent="0.3">
      <c r="A22" s="23">
        <v>20</v>
      </c>
      <c r="B22" s="2" t="s">
        <v>727</v>
      </c>
      <c r="C22" s="2" t="s">
        <v>729</v>
      </c>
      <c r="D22" s="183" t="s">
        <v>730</v>
      </c>
      <c r="E22" s="2" t="s">
        <v>745</v>
      </c>
      <c r="F22" s="2" t="s">
        <v>728</v>
      </c>
      <c r="G22" s="2" t="s">
        <v>744</v>
      </c>
      <c r="H22" s="117">
        <v>43451</v>
      </c>
      <c r="I22" s="117">
        <v>43906</v>
      </c>
      <c r="J22" s="120" t="s">
        <v>433</v>
      </c>
      <c r="K22" s="121">
        <f>295.23*15</f>
        <v>4428.4500000000007</v>
      </c>
      <c r="L22" s="118" t="s">
        <v>318</v>
      </c>
      <c r="M22" s="118" t="s">
        <v>697</v>
      </c>
      <c r="N22" s="118" t="s">
        <v>731</v>
      </c>
      <c r="O22" s="130" t="s">
        <v>94</v>
      </c>
    </row>
    <row r="23" spans="1:15" ht="181.5" x14ac:dyDescent="0.3">
      <c r="A23" s="23">
        <v>21</v>
      </c>
      <c r="B23" s="2" t="s">
        <v>732</v>
      </c>
      <c r="C23" s="2" t="s">
        <v>735</v>
      </c>
      <c r="D23" s="183" t="s">
        <v>737</v>
      </c>
      <c r="E23" s="2" t="s">
        <v>745</v>
      </c>
      <c r="F23" s="2" t="s">
        <v>733</v>
      </c>
      <c r="G23" s="2" t="s">
        <v>734</v>
      </c>
      <c r="H23" s="117">
        <v>43551</v>
      </c>
      <c r="I23" s="117">
        <v>44008</v>
      </c>
      <c r="J23" s="120" t="s">
        <v>433</v>
      </c>
      <c r="K23" s="121">
        <f>295.23*15</f>
        <v>4428.4500000000007</v>
      </c>
      <c r="L23" s="118" t="s">
        <v>328</v>
      </c>
      <c r="M23" s="118" t="s">
        <v>736</v>
      </c>
      <c r="N23" s="118" t="s">
        <v>714</v>
      </c>
      <c r="O23" s="130" t="s">
        <v>94</v>
      </c>
    </row>
  </sheetData>
  <mergeCells count="1">
    <mergeCell ref="A1:O1"/>
  </mergeCells>
  <pageMargins left="0.7" right="0.7" top="0.75" bottom="0.75" header="0.3" footer="0.3"/>
  <pageSetup paperSize="9" scale="4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3"/>
  <sheetViews>
    <sheetView topLeftCell="D1" workbookViewId="0">
      <selection activeCell="N4" sqref="N4"/>
    </sheetView>
  </sheetViews>
  <sheetFormatPr baseColWidth="10" defaultRowHeight="16.5" x14ac:dyDescent="0.3"/>
  <cols>
    <col min="1" max="1" width="11.7109375" style="1" customWidth="1"/>
    <col min="2" max="2" width="21.28515625" style="1" customWidth="1"/>
    <col min="3" max="3" width="18.7109375" style="1" customWidth="1"/>
    <col min="4" max="4" width="19.42578125" style="1" customWidth="1"/>
    <col min="5" max="5" width="14.28515625" style="1" customWidth="1"/>
    <col min="6" max="6" width="14.85546875" style="1" customWidth="1"/>
    <col min="7" max="7" width="16.28515625" style="1" customWidth="1"/>
    <col min="8" max="8" width="11.42578125" style="1"/>
    <col min="9" max="9" width="15" style="1" customWidth="1"/>
    <col min="10" max="10" width="12.5703125" style="1" customWidth="1"/>
    <col min="11" max="11" width="14.140625" style="1" customWidth="1"/>
    <col min="12" max="13" width="15.85546875" style="1" customWidth="1"/>
    <col min="14" max="14" width="17.7109375" style="1" customWidth="1"/>
    <col min="15" max="16384" width="11.42578125" style="1"/>
  </cols>
  <sheetData>
    <row r="1" spans="1:15" ht="26.25" thickBot="1" x14ac:dyDescent="0.4">
      <c r="A1" s="212" t="s">
        <v>11</v>
      </c>
      <c r="B1" s="213"/>
      <c r="C1" s="213"/>
      <c r="D1" s="213"/>
      <c r="E1" s="213"/>
      <c r="F1" s="213"/>
      <c r="G1" s="213"/>
      <c r="H1" s="213"/>
      <c r="I1" s="213"/>
      <c r="J1" s="213"/>
      <c r="K1" s="213"/>
      <c r="L1" s="213"/>
      <c r="M1" s="213"/>
      <c r="N1" s="213"/>
      <c r="O1" s="213"/>
    </row>
    <row r="2" spans="1:15" ht="66.75" thickBot="1" x14ac:dyDescent="0.35">
      <c r="A2" s="44" t="s">
        <v>115</v>
      </c>
      <c r="B2" s="46" t="s">
        <v>1</v>
      </c>
      <c r="C2" s="44" t="s">
        <v>0</v>
      </c>
      <c r="D2" s="45" t="s">
        <v>2</v>
      </c>
      <c r="E2" s="44" t="s">
        <v>3</v>
      </c>
      <c r="F2" s="46" t="s">
        <v>4</v>
      </c>
      <c r="G2" s="45" t="s">
        <v>5</v>
      </c>
      <c r="H2" s="47" t="s">
        <v>6</v>
      </c>
      <c r="I2" s="88" t="s">
        <v>7</v>
      </c>
      <c r="J2" s="48" t="s">
        <v>8</v>
      </c>
      <c r="K2" s="49" t="s">
        <v>320</v>
      </c>
      <c r="L2" s="50" t="s">
        <v>9</v>
      </c>
      <c r="M2" s="49" t="s">
        <v>317</v>
      </c>
      <c r="N2" s="45" t="s">
        <v>116</v>
      </c>
      <c r="O2" s="44" t="s">
        <v>10</v>
      </c>
    </row>
    <row r="3" spans="1:15" s="19" customFormat="1" ht="198" x14ac:dyDescent="0.3">
      <c r="A3" s="41">
        <v>1</v>
      </c>
      <c r="B3" s="39" t="s">
        <v>59</v>
      </c>
      <c r="C3" s="70" t="s">
        <v>60</v>
      </c>
      <c r="D3" s="70" t="s">
        <v>61</v>
      </c>
      <c r="E3" s="39" t="s">
        <v>745</v>
      </c>
      <c r="F3" s="39" t="s">
        <v>181</v>
      </c>
      <c r="G3" s="39" t="s">
        <v>182</v>
      </c>
      <c r="H3" s="89">
        <v>43180</v>
      </c>
      <c r="I3" s="40">
        <v>43636</v>
      </c>
      <c r="J3" s="41" t="s">
        <v>434</v>
      </c>
      <c r="K3" s="42">
        <f>295.23*15</f>
        <v>4428.4500000000007</v>
      </c>
      <c r="L3" s="39" t="s">
        <v>328</v>
      </c>
      <c r="M3" s="39" t="s">
        <v>334</v>
      </c>
      <c r="N3" s="43" t="s">
        <v>747</v>
      </c>
      <c r="O3" s="43" t="s">
        <v>12</v>
      </c>
    </row>
  </sheetData>
  <mergeCells count="1">
    <mergeCell ref="A1:O1"/>
  </mergeCells>
  <pageMargins left="0.7" right="0.7" top="0.75" bottom="0.75" header="0.3" footer="0.3"/>
  <pageSetup paperSize="9" scale="5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12"/>
  <sheetViews>
    <sheetView zoomScale="70" zoomScaleNormal="70" workbookViewId="0">
      <pane ySplit="2" topLeftCell="A12" activePane="bottomLeft" state="frozen"/>
      <selection pane="bottomLeft" sqref="A1:O12"/>
    </sheetView>
  </sheetViews>
  <sheetFormatPr baseColWidth="10" defaultRowHeight="16.5" x14ac:dyDescent="0.3"/>
  <cols>
    <col min="1" max="1" width="9.7109375" style="1" customWidth="1"/>
    <col min="2" max="2" width="21.28515625" style="1" customWidth="1"/>
    <col min="3" max="3" width="18.85546875" style="1" customWidth="1"/>
    <col min="4" max="4" width="24.42578125" style="1" customWidth="1"/>
    <col min="5" max="5" width="25.85546875" style="1" customWidth="1"/>
    <col min="6" max="6" width="16.7109375" style="1" customWidth="1"/>
    <col min="7" max="7" width="16.28515625" style="1" customWidth="1"/>
    <col min="8" max="8" width="11.42578125" style="1"/>
    <col min="9" max="9" width="11.140625" style="1" customWidth="1"/>
    <col min="10" max="10" width="12.5703125" style="1" customWidth="1"/>
    <col min="11" max="11" width="14.5703125" style="1" customWidth="1"/>
    <col min="12" max="12" width="18.28515625" style="1" customWidth="1"/>
    <col min="13" max="13" width="15.85546875" style="1" customWidth="1"/>
    <col min="14" max="14" width="17.7109375" style="1" customWidth="1"/>
    <col min="15" max="16384" width="11.42578125" style="1"/>
  </cols>
  <sheetData>
    <row r="1" spans="1:15" ht="26.25" thickBot="1" x14ac:dyDescent="0.4">
      <c r="A1" s="212" t="s">
        <v>11</v>
      </c>
      <c r="B1" s="213"/>
      <c r="C1" s="213"/>
      <c r="D1" s="213"/>
      <c r="E1" s="213"/>
      <c r="F1" s="213"/>
      <c r="G1" s="213"/>
      <c r="H1" s="213"/>
      <c r="I1" s="213"/>
      <c r="J1" s="213"/>
      <c r="K1" s="213"/>
      <c r="L1" s="213"/>
      <c r="M1" s="213"/>
      <c r="N1" s="213"/>
      <c r="O1" s="213"/>
    </row>
    <row r="2" spans="1:15" ht="88.5" customHeight="1" thickBot="1" x14ac:dyDescent="0.35">
      <c r="A2" s="44" t="s">
        <v>115</v>
      </c>
      <c r="B2" s="45" t="s">
        <v>1</v>
      </c>
      <c r="C2" s="44" t="s">
        <v>0</v>
      </c>
      <c r="D2" s="45" t="s">
        <v>2</v>
      </c>
      <c r="E2" s="44" t="s">
        <v>3</v>
      </c>
      <c r="F2" s="46" t="s">
        <v>4</v>
      </c>
      <c r="G2" s="45" t="s">
        <v>5</v>
      </c>
      <c r="H2" s="47" t="s">
        <v>6</v>
      </c>
      <c r="I2" s="47" t="s">
        <v>7</v>
      </c>
      <c r="J2" s="48" t="s">
        <v>8</v>
      </c>
      <c r="K2" s="49" t="s">
        <v>503</v>
      </c>
      <c r="L2" s="50" t="s">
        <v>9</v>
      </c>
      <c r="M2" s="49" t="s">
        <v>358</v>
      </c>
      <c r="N2" s="45" t="s">
        <v>116</v>
      </c>
      <c r="O2" s="44" t="s">
        <v>10</v>
      </c>
    </row>
    <row r="3" spans="1:15" s="119" customFormat="1" ht="115.5" x14ac:dyDescent="0.3">
      <c r="A3" s="139">
        <v>1</v>
      </c>
      <c r="B3" s="140" t="s">
        <v>166</v>
      </c>
      <c r="C3" s="140" t="s">
        <v>169</v>
      </c>
      <c r="D3" s="140"/>
      <c r="E3" s="140" t="s">
        <v>170</v>
      </c>
      <c r="F3" s="140" t="s">
        <v>167</v>
      </c>
      <c r="G3" s="140" t="s">
        <v>168</v>
      </c>
      <c r="H3" s="141">
        <v>43117</v>
      </c>
      <c r="I3" s="141">
        <v>43571</v>
      </c>
      <c r="J3" s="142" t="s">
        <v>433</v>
      </c>
      <c r="K3" s="146">
        <f>295.23*15</f>
        <v>4428.4500000000007</v>
      </c>
      <c r="L3" s="143" t="s">
        <v>365</v>
      </c>
      <c r="M3" s="143" t="s">
        <v>367</v>
      </c>
      <c r="N3" s="143" t="s">
        <v>364</v>
      </c>
      <c r="O3" s="144" t="s">
        <v>12</v>
      </c>
    </row>
    <row r="4" spans="1:15" s="119" customFormat="1" ht="132" x14ac:dyDescent="0.3">
      <c r="A4" s="129">
        <v>2</v>
      </c>
      <c r="B4" s="2" t="s">
        <v>171</v>
      </c>
      <c r="C4" s="2" t="s">
        <v>174</v>
      </c>
      <c r="D4" s="124"/>
      <c r="E4" s="2" t="s">
        <v>175</v>
      </c>
      <c r="F4" s="2" t="s">
        <v>172</v>
      </c>
      <c r="G4" s="2" t="s">
        <v>173</v>
      </c>
      <c r="H4" s="117">
        <v>43138</v>
      </c>
      <c r="I4" s="117">
        <v>43652</v>
      </c>
      <c r="J4" s="120" t="s">
        <v>534</v>
      </c>
      <c r="K4" s="121">
        <f>295.23*17</f>
        <v>5018.91</v>
      </c>
      <c r="L4" s="118" t="s">
        <v>365</v>
      </c>
      <c r="M4" s="118" t="s">
        <v>368</v>
      </c>
      <c r="N4" s="118" t="s">
        <v>364</v>
      </c>
      <c r="O4" s="130" t="s">
        <v>12</v>
      </c>
    </row>
    <row r="5" spans="1:15" s="119" customFormat="1" ht="313.5" x14ac:dyDescent="0.3">
      <c r="A5" s="129">
        <v>3</v>
      </c>
      <c r="B5" s="2" t="s">
        <v>176</v>
      </c>
      <c r="C5" s="2" t="s">
        <v>178</v>
      </c>
      <c r="D5" s="116" t="s">
        <v>179</v>
      </c>
      <c r="E5" s="2" t="s">
        <v>180</v>
      </c>
      <c r="F5" s="2" t="s">
        <v>177</v>
      </c>
      <c r="G5" s="2"/>
      <c r="H5" s="117">
        <v>43116</v>
      </c>
      <c r="I5" s="117">
        <v>43570</v>
      </c>
      <c r="J5" s="120" t="s">
        <v>433</v>
      </c>
      <c r="K5" s="121">
        <f>295.23*15</f>
        <v>4428.4500000000007</v>
      </c>
      <c r="L5" s="118" t="s">
        <v>365</v>
      </c>
      <c r="M5" s="118" t="s">
        <v>366</v>
      </c>
      <c r="N5" s="118" t="s">
        <v>364</v>
      </c>
      <c r="O5" s="130" t="s">
        <v>12</v>
      </c>
    </row>
    <row r="6" spans="1:15" s="119" customFormat="1" ht="264" x14ac:dyDescent="0.3">
      <c r="A6" s="129">
        <v>4</v>
      </c>
      <c r="B6" s="2" t="s">
        <v>539</v>
      </c>
      <c r="C6" s="2" t="s">
        <v>197</v>
      </c>
      <c r="D6" s="2" t="s">
        <v>198</v>
      </c>
      <c r="E6" s="2" t="s">
        <v>199</v>
      </c>
      <c r="F6" s="2" t="s">
        <v>200</v>
      </c>
      <c r="G6" s="2" t="s">
        <v>535</v>
      </c>
      <c r="H6" s="117">
        <v>43220</v>
      </c>
      <c r="I6" s="117">
        <v>43675</v>
      </c>
      <c r="J6" s="120" t="s">
        <v>433</v>
      </c>
      <c r="K6" s="121">
        <f>295.23*15</f>
        <v>4428.4500000000007</v>
      </c>
      <c r="L6" s="118" t="s">
        <v>365</v>
      </c>
      <c r="M6" s="118" t="s">
        <v>367</v>
      </c>
      <c r="N6" s="118" t="s">
        <v>364</v>
      </c>
      <c r="O6" s="130" t="s">
        <v>12</v>
      </c>
    </row>
    <row r="7" spans="1:15" s="119" customFormat="1" ht="322.5" customHeight="1" x14ac:dyDescent="0.3">
      <c r="A7" s="129">
        <v>5</v>
      </c>
      <c r="B7" s="2" t="s">
        <v>540</v>
      </c>
      <c r="C7" s="2" t="s">
        <v>201</v>
      </c>
      <c r="D7" s="138" t="s">
        <v>541</v>
      </c>
      <c r="E7" s="2" t="s">
        <v>202</v>
      </c>
      <c r="F7" s="2" t="s">
        <v>536</v>
      </c>
      <c r="G7" s="2"/>
      <c r="H7" s="117">
        <v>43224</v>
      </c>
      <c r="I7" s="117">
        <v>43954</v>
      </c>
      <c r="J7" s="120" t="s">
        <v>537</v>
      </c>
      <c r="K7" s="121">
        <f>295.23*24</f>
        <v>7085.52</v>
      </c>
      <c r="L7" s="118" t="s">
        <v>365</v>
      </c>
      <c r="M7" s="118" t="s">
        <v>367</v>
      </c>
      <c r="N7" s="118" t="s">
        <v>364</v>
      </c>
      <c r="O7" s="130" t="s">
        <v>12</v>
      </c>
    </row>
    <row r="8" spans="1:15" s="119" customFormat="1" ht="231" x14ac:dyDescent="0.3">
      <c r="A8" s="129">
        <v>6</v>
      </c>
      <c r="B8" s="2" t="s">
        <v>228</v>
      </c>
      <c r="C8" s="2" t="s">
        <v>230</v>
      </c>
      <c r="D8" s="2" t="s">
        <v>551</v>
      </c>
      <c r="E8" s="2"/>
      <c r="F8" s="2" t="s">
        <v>229</v>
      </c>
      <c r="G8" s="2"/>
      <c r="H8" s="117">
        <v>43210</v>
      </c>
      <c r="I8" s="128">
        <v>43604</v>
      </c>
      <c r="J8" s="120" t="s">
        <v>538</v>
      </c>
      <c r="K8" s="121">
        <f>295.23*15</f>
        <v>4428.4500000000007</v>
      </c>
      <c r="L8" s="118" t="s">
        <v>342</v>
      </c>
      <c r="M8" s="118" t="s">
        <v>371</v>
      </c>
      <c r="N8" s="118" t="s">
        <v>364</v>
      </c>
      <c r="O8" s="130" t="s">
        <v>12</v>
      </c>
    </row>
    <row r="9" spans="1:15" s="119" customFormat="1" ht="165" x14ac:dyDescent="0.3">
      <c r="A9" s="129">
        <v>7</v>
      </c>
      <c r="B9" s="2" t="s">
        <v>231</v>
      </c>
      <c r="C9" s="2" t="s">
        <v>232</v>
      </c>
      <c r="D9" s="2" t="s">
        <v>552</v>
      </c>
      <c r="E9" s="2" t="s">
        <v>542</v>
      </c>
      <c r="F9" s="2" t="s">
        <v>544</v>
      </c>
      <c r="G9" s="2" t="s">
        <v>543</v>
      </c>
      <c r="H9" s="117">
        <v>43203</v>
      </c>
      <c r="I9" s="117">
        <v>43567</v>
      </c>
      <c r="J9" s="120" t="s">
        <v>224</v>
      </c>
      <c r="K9" s="121">
        <f>295.23*12</f>
        <v>3542.76</v>
      </c>
      <c r="L9" s="118" t="s">
        <v>326</v>
      </c>
      <c r="M9" s="118" t="s">
        <v>369</v>
      </c>
      <c r="N9" s="118" t="s">
        <v>364</v>
      </c>
      <c r="O9" s="130" t="s">
        <v>12</v>
      </c>
    </row>
    <row r="10" spans="1:15" s="119" customFormat="1" ht="258" customHeight="1" x14ac:dyDescent="0.3">
      <c r="A10" s="129">
        <v>8</v>
      </c>
      <c r="B10" s="2" t="s">
        <v>545</v>
      </c>
      <c r="C10" s="2" t="s">
        <v>268</v>
      </c>
      <c r="D10" s="137" t="s">
        <v>546</v>
      </c>
      <c r="E10" s="2" t="s">
        <v>569</v>
      </c>
      <c r="F10" s="2" t="s">
        <v>267</v>
      </c>
      <c r="G10" s="2"/>
      <c r="H10" s="117">
        <v>43374</v>
      </c>
      <c r="I10" s="128">
        <v>43862</v>
      </c>
      <c r="J10" s="120" t="s">
        <v>433</v>
      </c>
      <c r="K10" s="121">
        <f>295.23*15</f>
        <v>4428.4500000000007</v>
      </c>
      <c r="L10" s="118" t="s">
        <v>318</v>
      </c>
      <c r="M10" s="118" t="s">
        <v>370</v>
      </c>
      <c r="N10" s="118" t="s">
        <v>364</v>
      </c>
      <c r="O10" s="130" t="s">
        <v>12</v>
      </c>
    </row>
    <row r="11" spans="1:15" s="119" customFormat="1" ht="409.5" x14ac:dyDescent="0.3">
      <c r="A11" s="129">
        <v>9</v>
      </c>
      <c r="B11" s="2" t="s">
        <v>547</v>
      </c>
      <c r="C11" s="2" t="s">
        <v>372</v>
      </c>
      <c r="D11" s="2" t="s">
        <v>373</v>
      </c>
      <c r="E11" s="2" t="s">
        <v>570</v>
      </c>
      <c r="F11" s="2" t="s">
        <v>548</v>
      </c>
      <c r="G11" s="123"/>
      <c r="H11" s="117">
        <v>43409</v>
      </c>
      <c r="I11" s="128">
        <v>43773</v>
      </c>
      <c r="J11" s="120" t="s">
        <v>224</v>
      </c>
      <c r="K11" s="121">
        <f>295.23*12</f>
        <v>3542.76</v>
      </c>
      <c r="L11" s="118" t="s">
        <v>365</v>
      </c>
      <c r="M11" s="118" t="s">
        <v>366</v>
      </c>
      <c r="N11" s="118" t="s">
        <v>364</v>
      </c>
      <c r="O11" s="130" t="s">
        <v>94</v>
      </c>
    </row>
    <row r="12" spans="1:15" s="119" customFormat="1" ht="347.25" thickBot="1" x14ac:dyDescent="0.35">
      <c r="A12" s="131">
        <v>10</v>
      </c>
      <c r="B12" s="132" t="s">
        <v>374</v>
      </c>
      <c r="C12" s="132" t="s">
        <v>375</v>
      </c>
      <c r="D12" s="132" t="s">
        <v>376</v>
      </c>
      <c r="E12" s="132" t="s">
        <v>571</v>
      </c>
      <c r="F12" s="132" t="s">
        <v>549</v>
      </c>
      <c r="G12" s="132" t="s">
        <v>550</v>
      </c>
      <c r="H12" s="133">
        <v>43409</v>
      </c>
      <c r="I12" s="145">
        <v>43871</v>
      </c>
      <c r="J12" s="134" t="s">
        <v>433</v>
      </c>
      <c r="K12" s="147">
        <f>295.23*15</f>
        <v>4428.4500000000007</v>
      </c>
      <c r="L12" s="135" t="s">
        <v>377</v>
      </c>
      <c r="M12" s="135" t="s">
        <v>378</v>
      </c>
      <c r="N12" s="135" t="s">
        <v>364</v>
      </c>
      <c r="O12" s="136" t="s">
        <v>94</v>
      </c>
    </row>
  </sheetData>
  <mergeCells count="1">
    <mergeCell ref="A1:O1"/>
  </mergeCells>
  <pageMargins left="0.7" right="0.7" top="0.75" bottom="0.75" header="0.3" footer="0.3"/>
  <pageSetup paperSize="9" scale="53" fitToHeight="0" orientation="landscape" r:id="rId1"/>
  <ignoredErrors>
    <ignoredError sqref="K7"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O22"/>
  <sheetViews>
    <sheetView tabSelected="1" topLeftCell="C1" zoomScale="80" zoomScaleNormal="80" workbookViewId="0">
      <pane ySplit="1" topLeftCell="A2" activePane="bottomLeft" state="frozen"/>
      <selection pane="bottomLeft" sqref="A1:O1"/>
    </sheetView>
  </sheetViews>
  <sheetFormatPr baseColWidth="10" defaultRowHeight="16.5" x14ac:dyDescent="0.3"/>
  <cols>
    <col min="1" max="1" width="11.42578125" style="1"/>
    <col min="2" max="2" width="18.7109375" style="1" customWidth="1"/>
    <col min="3" max="3" width="24" style="1" customWidth="1"/>
    <col min="4" max="4" width="36.7109375" style="1" customWidth="1"/>
    <col min="5" max="5" width="18.85546875" style="1" customWidth="1"/>
    <col min="6" max="6" width="15" style="1" customWidth="1"/>
    <col min="7" max="7" width="14.85546875" style="1" customWidth="1"/>
    <col min="8" max="10" width="11.42578125" style="1"/>
    <col min="11" max="11" width="14.140625" style="1" customWidth="1"/>
    <col min="12" max="12" width="18.42578125" style="1" customWidth="1"/>
    <col min="13" max="13" width="15.85546875" style="1" customWidth="1"/>
    <col min="14" max="14" width="14.85546875" style="1" customWidth="1"/>
    <col min="15" max="16384" width="11.42578125" style="1"/>
  </cols>
  <sheetData>
    <row r="1" spans="1:15" ht="24" thickBot="1" x14ac:dyDescent="0.4">
      <c r="A1" s="219" t="s">
        <v>11</v>
      </c>
      <c r="B1" s="218"/>
      <c r="C1" s="218"/>
      <c r="D1" s="218"/>
      <c r="E1" s="218"/>
      <c r="F1" s="218"/>
      <c r="G1" s="218"/>
      <c r="H1" s="218"/>
      <c r="I1" s="218"/>
      <c r="J1" s="218"/>
      <c r="K1" s="218"/>
      <c r="L1" s="218"/>
      <c r="M1" s="218"/>
      <c r="N1" s="218"/>
      <c r="O1" s="218"/>
    </row>
    <row r="2" spans="1:15" ht="66.75" thickBot="1" x14ac:dyDescent="0.35">
      <c r="A2" s="31" t="s">
        <v>18</v>
      </c>
      <c r="B2" s="32" t="s">
        <v>1</v>
      </c>
      <c r="C2" s="31" t="s">
        <v>0</v>
      </c>
      <c r="D2" s="32" t="s">
        <v>2</v>
      </c>
      <c r="E2" s="31" t="s">
        <v>3</v>
      </c>
      <c r="F2" s="33" t="s">
        <v>4</v>
      </c>
      <c r="G2" s="32" t="s">
        <v>5</v>
      </c>
      <c r="H2" s="34" t="s">
        <v>6</v>
      </c>
      <c r="I2" s="34" t="s">
        <v>7</v>
      </c>
      <c r="J2" s="35" t="s">
        <v>8</v>
      </c>
      <c r="K2" s="36" t="s">
        <v>320</v>
      </c>
      <c r="L2" s="37" t="s">
        <v>9</v>
      </c>
      <c r="M2" s="36" t="s">
        <v>317</v>
      </c>
      <c r="N2" s="32" t="s">
        <v>17</v>
      </c>
      <c r="O2" s="31" t="s">
        <v>10</v>
      </c>
    </row>
    <row r="3" spans="1:15" ht="280.5" x14ac:dyDescent="0.3">
      <c r="A3" s="157">
        <v>1</v>
      </c>
      <c r="B3" s="158" t="s">
        <v>742</v>
      </c>
      <c r="C3" s="206" t="s">
        <v>743</v>
      </c>
      <c r="D3" s="158" t="s">
        <v>745</v>
      </c>
      <c r="E3" s="158" t="s">
        <v>745</v>
      </c>
      <c r="F3" s="158" t="s">
        <v>70</v>
      </c>
      <c r="G3" s="158" t="s">
        <v>71</v>
      </c>
      <c r="H3" s="159">
        <v>43224</v>
      </c>
      <c r="I3" s="169">
        <v>43680</v>
      </c>
      <c r="J3" s="158" t="s">
        <v>433</v>
      </c>
      <c r="K3" s="205">
        <f>295.23*15</f>
        <v>4428.4500000000007</v>
      </c>
      <c r="L3" s="160" t="s">
        <v>377</v>
      </c>
      <c r="M3" s="160" t="s">
        <v>745</v>
      </c>
      <c r="N3" s="160" t="s">
        <v>394</v>
      </c>
      <c r="O3" s="161" t="s">
        <v>12</v>
      </c>
    </row>
    <row r="4" spans="1:15" ht="363" x14ac:dyDescent="0.3">
      <c r="A4" s="162">
        <v>3</v>
      </c>
      <c r="B4" s="2" t="s">
        <v>72</v>
      </c>
      <c r="C4" s="153" t="s">
        <v>75</v>
      </c>
      <c r="D4" s="4" t="s">
        <v>745</v>
      </c>
      <c r="E4" s="4" t="s">
        <v>76</v>
      </c>
      <c r="F4" s="4" t="s">
        <v>73</v>
      </c>
      <c r="G4" s="4" t="s">
        <v>74</v>
      </c>
      <c r="H4" s="11">
        <v>42853</v>
      </c>
      <c r="I4" s="11">
        <v>43276</v>
      </c>
      <c r="J4" s="4" t="s">
        <v>433</v>
      </c>
      <c r="K4" s="208">
        <f t="shared" ref="K4:K22" si="0">295.23*15</f>
        <v>4428.4500000000007</v>
      </c>
      <c r="L4" s="5" t="s">
        <v>377</v>
      </c>
      <c r="M4" s="4" t="s">
        <v>745</v>
      </c>
      <c r="N4" s="5"/>
      <c r="O4" s="163" t="s">
        <v>12</v>
      </c>
    </row>
    <row r="5" spans="1:15" ht="231" x14ac:dyDescent="0.3">
      <c r="A5" s="162">
        <v>4</v>
      </c>
      <c r="B5" s="2" t="s">
        <v>77</v>
      </c>
      <c r="C5" s="153" t="s">
        <v>80</v>
      </c>
      <c r="D5" s="185" t="s">
        <v>81</v>
      </c>
      <c r="E5" s="4" t="s">
        <v>745</v>
      </c>
      <c r="F5" s="4" t="s">
        <v>78</v>
      </c>
      <c r="G5" s="4" t="s">
        <v>79</v>
      </c>
      <c r="H5" s="11">
        <v>42872</v>
      </c>
      <c r="I5" s="9">
        <v>43368</v>
      </c>
      <c r="J5" s="4" t="s">
        <v>433</v>
      </c>
      <c r="K5" s="208">
        <f t="shared" si="0"/>
        <v>4428.4500000000007</v>
      </c>
      <c r="L5" s="101" t="s">
        <v>377</v>
      </c>
      <c r="M5" s="101" t="s">
        <v>745</v>
      </c>
      <c r="N5" s="8"/>
      <c r="O5" s="163" t="s">
        <v>12</v>
      </c>
    </row>
    <row r="6" spans="1:15" ht="346.5" x14ac:dyDescent="0.3">
      <c r="A6" s="162">
        <v>5</v>
      </c>
      <c r="B6" s="2" t="s">
        <v>82</v>
      </c>
      <c r="C6" s="153" t="s">
        <v>85</v>
      </c>
      <c r="D6" s="185" t="s">
        <v>86</v>
      </c>
      <c r="E6" s="4" t="s">
        <v>87</v>
      </c>
      <c r="F6" s="4" t="s">
        <v>83</v>
      </c>
      <c r="G6" s="3" t="s">
        <v>84</v>
      </c>
      <c r="H6" s="11">
        <v>42845</v>
      </c>
      <c r="I6" s="9">
        <v>43276</v>
      </c>
      <c r="J6" s="4" t="s">
        <v>433</v>
      </c>
      <c r="K6" s="208">
        <f t="shared" si="0"/>
        <v>4428.4500000000007</v>
      </c>
      <c r="L6" s="8" t="s">
        <v>377</v>
      </c>
      <c r="M6" s="8" t="s">
        <v>745</v>
      </c>
      <c r="N6" s="8"/>
      <c r="O6" s="163" t="s">
        <v>12</v>
      </c>
    </row>
    <row r="7" spans="1:15" ht="148.5" x14ac:dyDescent="0.3">
      <c r="A7" s="162">
        <v>6</v>
      </c>
      <c r="B7" s="2" t="s">
        <v>88</v>
      </c>
      <c r="C7" s="4" t="s">
        <v>91</v>
      </c>
      <c r="D7" s="185" t="s">
        <v>92</v>
      </c>
      <c r="E7" s="4" t="s">
        <v>93</v>
      </c>
      <c r="F7" s="4" t="s">
        <v>89</v>
      </c>
      <c r="G7" s="7" t="s">
        <v>90</v>
      </c>
      <c r="H7" s="11">
        <v>42936</v>
      </c>
      <c r="I7" s="170">
        <v>43252</v>
      </c>
      <c r="J7" s="4" t="s">
        <v>433</v>
      </c>
      <c r="K7" s="208">
        <f t="shared" si="0"/>
        <v>4428.4500000000007</v>
      </c>
      <c r="L7" s="5" t="s">
        <v>377</v>
      </c>
      <c r="M7" s="5" t="s">
        <v>745</v>
      </c>
      <c r="N7" s="5"/>
      <c r="O7" s="163" t="s">
        <v>94</v>
      </c>
    </row>
    <row r="8" spans="1:15" ht="409.5" x14ac:dyDescent="0.3">
      <c r="A8" s="162">
        <v>7</v>
      </c>
      <c r="B8" s="2" t="s">
        <v>95</v>
      </c>
      <c r="C8" s="4" t="s">
        <v>98</v>
      </c>
      <c r="D8" s="185" t="s">
        <v>99</v>
      </c>
      <c r="E8" s="4" t="s">
        <v>745</v>
      </c>
      <c r="F8" s="4" t="s">
        <v>96</v>
      </c>
      <c r="G8" s="4" t="s">
        <v>97</v>
      </c>
      <c r="H8" s="11">
        <v>42867</v>
      </c>
      <c r="I8" s="170" t="s">
        <v>749</v>
      </c>
      <c r="J8" s="4" t="s">
        <v>433</v>
      </c>
      <c r="K8" s="208">
        <f t="shared" si="0"/>
        <v>4428.4500000000007</v>
      </c>
      <c r="L8" s="5" t="s">
        <v>377</v>
      </c>
      <c r="M8" s="5" t="s">
        <v>745</v>
      </c>
      <c r="N8" s="5"/>
      <c r="O8" s="163"/>
    </row>
    <row r="9" spans="1:15" ht="99" customHeight="1" x14ac:dyDescent="0.3">
      <c r="A9" s="162">
        <v>8</v>
      </c>
      <c r="B9" s="2" t="s">
        <v>102</v>
      </c>
      <c r="C9" s="4" t="s">
        <v>103</v>
      </c>
      <c r="D9" s="185" t="s">
        <v>745</v>
      </c>
      <c r="E9" s="4" t="s">
        <v>104</v>
      </c>
      <c r="F9" s="4" t="s">
        <v>100</v>
      </c>
      <c r="G9" s="4" t="s">
        <v>101</v>
      </c>
      <c r="H9" s="11">
        <v>42842</v>
      </c>
      <c r="I9" s="170">
        <v>43293</v>
      </c>
      <c r="J9" s="4" t="s">
        <v>433</v>
      </c>
      <c r="K9" s="208">
        <f t="shared" si="0"/>
        <v>4428.4500000000007</v>
      </c>
      <c r="L9" s="5" t="s">
        <v>377</v>
      </c>
      <c r="M9" s="5" t="s">
        <v>745</v>
      </c>
      <c r="N9" s="5"/>
      <c r="O9" s="163"/>
    </row>
    <row r="10" spans="1:15" s="119" customFormat="1" ht="363" x14ac:dyDescent="0.3">
      <c r="A10" s="129">
        <v>9</v>
      </c>
      <c r="B10" s="2" t="s">
        <v>750</v>
      </c>
      <c r="C10" s="2" t="s">
        <v>114</v>
      </c>
      <c r="D10" s="2" t="s">
        <v>745</v>
      </c>
      <c r="E10" s="2" t="s">
        <v>106</v>
      </c>
      <c r="F10" s="2" t="s">
        <v>105</v>
      </c>
      <c r="G10" s="2" t="s">
        <v>744</v>
      </c>
      <c r="H10" s="127">
        <v>43108</v>
      </c>
      <c r="I10" s="128">
        <v>43545</v>
      </c>
      <c r="J10" s="4" t="s">
        <v>433</v>
      </c>
      <c r="K10" s="208">
        <f t="shared" si="0"/>
        <v>4428.4500000000007</v>
      </c>
      <c r="L10" s="118" t="s">
        <v>328</v>
      </c>
      <c r="M10" s="118" t="s">
        <v>395</v>
      </c>
      <c r="N10" s="118" t="s">
        <v>394</v>
      </c>
      <c r="O10" s="130" t="s">
        <v>112</v>
      </c>
    </row>
    <row r="11" spans="1:15" s="119" customFormat="1" ht="148.5" x14ac:dyDescent="0.3">
      <c r="A11" s="129">
        <v>10</v>
      </c>
      <c r="B11" s="154" t="s">
        <v>107</v>
      </c>
      <c r="C11" s="2" t="s">
        <v>109</v>
      </c>
      <c r="D11" s="183" t="s">
        <v>110</v>
      </c>
      <c r="E11" s="2" t="s">
        <v>111</v>
      </c>
      <c r="F11" s="2" t="s">
        <v>108</v>
      </c>
      <c r="G11" s="2" t="s">
        <v>744</v>
      </c>
      <c r="H11" s="127">
        <v>43144</v>
      </c>
      <c r="I11" s="128">
        <v>43536</v>
      </c>
      <c r="J11" s="4" t="s">
        <v>433</v>
      </c>
      <c r="K11" s="208">
        <f t="shared" si="0"/>
        <v>4428.4500000000007</v>
      </c>
      <c r="L11" s="118" t="s">
        <v>377</v>
      </c>
      <c r="M11" s="118" t="s">
        <v>396</v>
      </c>
      <c r="N11" s="118" t="s">
        <v>394</v>
      </c>
      <c r="O11" s="130" t="s">
        <v>112</v>
      </c>
    </row>
    <row r="12" spans="1:15" s="119" customFormat="1" ht="214.5" x14ac:dyDescent="0.3">
      <c r="A12" s="129">
        <v>11</v>
      </c>
      <c r="B12" s="154" t="s">
        <v>216</v>
      </c>
      <c r="C12" s="2" t="s">
        <v>219</v>
      </c>
      <c r="D12" s="2" t="s">
        <v>748</v>
      </c>
      <c r="E12" s="2" t="s">
        <v>220</v>
      </c>
      <c r="F12" s="2" t="s">
        <v>217</v>
      </c>
      <c r="G12" s="123" t="s">
        <v>218</v>
      </c>
      <c r="H12" s="127">
        <v>43217</v>
      </c>
      <c r="I12" s="117">
        <v>43642</v>
      </c>
      <c r="J12" s="4" t="s">
        <v>433</v>
      </c>
      <c r="K12" s="208">
        <f t="shared" si="0"/>
        <v>4428.4500000000007</v>
      </c>
      <c r="L12" s="118" t="s">
        <v>377</v>
      </c>
      <c r="M12" s="118" t="s">
        <v>378</v>
      </c>
      <c r="N12" s="118" t="s">
        <v>394</v>
      </c>
      <c r="O12" s="130" t="s">
        <v>112</v>
      </c>
    </row>
    <row r="13" spans="1:15" s="119" customFormat="1" ht="165" x14ac:dyDescent="0.3">
      <c r="A13" s="129">
        <v>12</v>
      </c>
      <c r="B13" s="154" t="s">
        <v>259</v>
      </c>
      <c r="C13" s="2" t="s">
        <v>260</v>
      </c>
      <c r="D13" s="4" t="s">
        <v>745</v>
      </c>
      <c r="E13" s="2" t="s">
        <v>745</v>
      </c>
      <c r="F13" s="2" t="s">
        <v>83</v>
      </c>
      <c r="G13" s="2" t="s">
        <v>261</v>
      </c>
      <c r="H13" s="127">
        <v>43276</v>
      </c>
      <c r="I13" s="128">
        <v>43466</v>
      </c>
      <c r="J13" s="4" t="s">
        <v>433</v>
      </c>
      <c r="K13" s="208">
        <f t="shared" si="0"/>
        <v>4428.4500000000007</v>
      </c>
      <c r="L13" s="118" t="s">
        <v>377</v>
      </c>
      <c r="M13" s="118" t="s">
        <v>396</v>
      </c>
      <c r="N13" s="118" t="s">
        <v>394</v>
      </c>
      <c r="O13" s="130" t="s">
        <v>94</v>
      </c>
    </row>
    <row r="14" spans="1:15" s="119" customFormat="1" ht="231" x14ac:dyDescent="0.3">
      <c r="A14" s="129">
        <v>13</v>
      </c>
      <c r="B14" s="154" t="s">
        <v>262</v>
      </c>
      <c r="C14" s="2" t="s">
        <v>269</v>
      </c>
      <c r="D14" s="4" t="s">
        <v>745</v>
      </c>
      <c r="E14" s="2" t="s">
        <v>745</v>
      </c>
      <c r="F14" s="2" t="s">
        <v>263</v>
      </c>
      <c r="G14" s="2" t="s">
        <v>744</v>
      </c>
      <c r="H14" s="117">
        <v>43116</v>
      </c>
      <c r="I14" s="128">
        <v>43570</v>
      </c>
      <c r="J14" s="4" t="s">
        <v>433</v>
      </c>
      <c r="K14" s="208">
        <f t="shared" si="0"/>
        <v>4428.4500000000007</v>
      </c>
      <c r="L14" s="118" t="s">
        <v>398</v>
      </c>
      <c r="M14" s="118" t="s">
        <v>399</v>
      </c>
      <c r="N14" s="118" t="s">
        <v>394</v>
      </c>
      <c r="O14" s="130" t="s">
        <v>94</v>
      </c>
    </row>
    <row r="15" spans="1:15" s="119" customFormat="1" ht="214.5" x14ac:dyDescent="0.3">
      <c r="A15" s="129">
        <v>14</v>
      </c>
      <c r="B15" s="154" t="s">
        <v>270</v>
      </c>
      <c r="C15" s="2" t="s">
        <v>275</v>
      </c>
      <c r="D15" s="4" t="s">
        <v>745</v>
      </c>
      <c r="E15" s="2" t="s">
        <v>745</v>
      </c>
      <c r="F15" s="2" t="s">
        <v>271</v>
      </c>
      <c r="G15" s="2" t="s">
        <v>272</v>
      </c>
      <c r="H15" s="127">
        <v>43224</v>
      </c>
      <c r="I15" s="117">
        <v>43680</v>
      </c>
      <c r="J15" s="4" t="s">
        <v>433</v>
      </c>
      <c r="K15" s="208">
        <f t="shared" si="0"/>
        <v>4428.4500000000007</v>
      </c>
      <c r="L15" s="118" t="s">
        <v>318</v>
      </c>
      <c r="M15" s="118" t="s">
        <v>397</v>
      </c>
      <c r="N15" s="118" t="s">
        <v>394</v>
      </c>
      <c r="O15" s="130" t="s">
        <v>94</v>
      </c>
    </row>
    <row r="16" spans="1:15" s="119" customFormat="1" ht="264" x14ac:dyDescent="0.3">
      <c r="A16" s="129">
        <v>15</v>
      </c>
      <c r="B16" s="154" t="s">
        <v>283</v>
      </c>
      <c r="C16" s="2" t="s">
        <v>284</v>
      </c>
      <c r="D16" s="183" t="s">
        <v>285</v>
      </c>
      <c r="E16" s="2" t="s">
        <v>745</v>
      </c>
      <c r="F16" s="2" t="s">
        <v>286</v>
      </c>
      <c r="G16" s="2" t="s">
        <v>287</v>
      </c>
      <c r="H16" s="155" t="s">
        <v>288</v>
      </c>
      <c r="I16" s="128">
        <v>43754</v>
      </c>
      <c r="J16" s="4" t="s">
        <v>433</v>
      </c>
      <c r="K16" s="208">
        <f t="shared" si="0"/>
        <v>4428.4500000000007</v>
      </c>
      <c r="L16" s="118" t="s">
        <v>339</v>
      </c>
      <c r="M16" s="118" t="s">
        <v>384</v>
      </c>
      <c r="N16" s="118" t="s">
        <v>394</v>
      </c>
      <c r="O16" s="130" t="s">
        <v>205</v>
      </c>
    </row>
    <row r="17" spans="1:15" s="119" customFormat="1" ht="99" x14ac:dyDescent="0.3">
      <c r="A17" s="129">
        <v>16</v>
      </c>
      <c r="B17" s="154" t="s">
        <v>289</v>
      </c>
      <c r="C17" s="2" t="s">
        <v>293</v>
      </c>
      <c r="D17" s="4" t="s">
        <v>745</v>
      </c>
      <c r="E17" s="2" t="s">
        <v>745</v>
      </c>
      <c r="F17" s="2" t="s">
        <v>290</v>
      </c>
      <c r="G17" s="123" t="s">
        <v>291</v>
      </c>
      <c r="H17" s="155" t="s">
        <v>292</v>
      </c>
      <c r="I17" s="128">
        <v>43719</v>
      </c>
      <c r="J17" s="4" t="s">
        <v>433</v>
      </c>
      <c r="K17" s="208">
        <f t="shared" si="0"/>
        <v>4428.4500000000007</v>
      </c>
      <c r="L17" s="118" t="s">
        <v>318</v>
      </c>
      <c r="M17" s="118" t="s">
        <v>397</v>
      </c>
      <c r="N17" s="118" t="s">
        <v>394</v>
      </c>
      <c r="O17" s="130" t="s">
        <v>94</v>
      </c>
    </row>
    <row r="18" spans="1:15" s="119" customFormat="1" ht="346.5" x14ac:dyDescent="0.3">
      <c r="A18" s="129">
        <v>17</v>
      </c>
      <c r="B18" s="154" t="s">
        <v>295</v>
      </c>
      <c r="C18" s="2" t="s">
        <v>297</v>
      </c>
      <c r="D18" s="183" t="s">
        <v>298</v>
      </c>
      <c r="E18" s="2" t="s">
        <v>745</v>
      </c>
      <c r="F18" s="2" t="s">
        <v>296</v>
      </c>
      <c r="G18" s="2" t="s">
        <v>744</v>
      </c>
      <c r="H18" s="155" t="s">
        <v>294</v>
      </c>
      <c r="I18" s="128">
        <v>43780</v>
      </c>
      <c r="J18" s="4" t="s">
        <v>433</v>
      </c>
      <c r="K18" s="208">
        <f t="shared" si="0"/>
        <v>4428.4500000000007</v>
      </c>
      <c r="L18" s="118" t="s">
        <v>328</v>
      </c>
      <c r="M18" s="118" t="s">
        <v>399</v>
      </c>
      <c r="N18" s="118" t="s">
        <v>394</v>
      </c>
      <c r="O18" s="130" t="s">
        <v>112</v>
      </c>
    </row>
    <row r="19" spans="1:15" s="119" customFormat="1" ht="115.5" x14ac:dyDescent="0.3">
      <c r="A19" s="129">
        <v>18</v>
      </c>
      <c r="B19" s="154" t="s">
        <v>400</v>
      </c>
      <c r="C19" s="2" t="s">
        <v>401</v>
      </c>
      <c r="D19" s="183" t="s">
        <v>402</v>
      </c>
      <c r="E19" s="2" t="s">
        <v>745</v>
      </c>
      <c r="F19" s="2" t="s">
        <v>403</v>
      </c>
      <c r="G19" s="2" t="s">
        <v>404</v>
      </c>
      <c r="H19" s="156">
        <v>42962</v>
      </c>
      <c r="I19" s="128" t="s">
        <v>749</v>
      </c>
      <c r="J19" s="4" t="s">
        <v>433</v>
      </c>
      <c r="K19" s="208">
        <f t="shared" si="0"/>
        <v>4428.4500000000007</v>
      </c>
      <c r="L19" s="118" t="s">
        <v>326</v>
      </c>
      <c r="M19" s="118" t="s">
        <v>405</v>
      </c>
      <c r="N19" s="118" t="s">
        <v>394</v>
      </c>
      <c r="O19" s="130" t="s">
        <v>94</v>
      </c>
    </row>
    <row r="20" spans="1:15" s="19" customFormat="1" ht="148.5" x14ac:dyDescent="0.3">
      <c r="A20" s="20">
        <v>19</v>
      </c>
      <c r="B20" s="74" t="s">
        <v>406</v>
      </c>
      <c r="C20" s="21" t="s">
        <v>408</v>
      </c>
      <c r="D20" s="98" t="s">
        <v>741</v>
      </c>
      <c r="E20" s="21" t="s">
        <v>745</v>
      </c>
      <c r="F20" s="21" t="s">
        <v>407</v>
      </c>
      <c r="G20" s="21" t="s">
        <v>744</v>
      </c>
      <c r="H20" s="78">
        <v>43369</v>
      </c>
      <c r="I20" s="27">
        <v>43824</v>
      </c>
      <c r="J20" s="4" t="s">
        <v>433</v>
      </c>
      <c r="K20" s="208">
        <f t="shared" si="0"/>
        <v>4428.4500000000007</v>
      </c>
      <c r="L20" s="25" t="s">
        <v>330</v>
      </c>
      <c r="M20" s="25" t="s">
        <v>409</v>
      </c>
      <c r="N20" s="25" t="s">
        <v>394</v>
      </c>
      <c r="O20" s="164" t="s">
        <v>94</v>
      </c>
    </row>
    <row r="21" spans="1:15" s="19" customFormat="1" ht="296.25" customHeight="1" thickBot="1" x14ac:dyDescent="0.35">
      <c r="A21" s="65">
        <v>20</v>
      </c>
      <c r="B21" s="51" t="s">
        <v>412</v>
      </c>
      <c r="C21" s="51" t="s">
        <v>413</v>
      </c>
      <c r="D21" s="207" t="s">
        <v>740</v>
      </c>
      <c r="E21" s="51" t="s">
        <v>745</v>
      </c>
      <c r="F21" s="51" t="s">
        <v>410</v>
      </c>
      <c r="G21" s="51" t="s">
        <v>411</v>
      </c>
      <c r="H21" s="165">
        <v>43371</v>
      </c>
      <c r="I21" s="53">
        <v>43826</v>
      </c>
      <c r="J21" s="209" t="s">
        <v>433</v>
      </c>
      <c r="K21" s="210">
        <f t="shared" si="0"/>
        <v>4428.4500000000007</v>
      </c>
      <c r="L21" s="166" t="s">
        <v>346</v>
      </c>
      <c r="M21" s="166" t="s">
        <v>354</v>
      </c>
      <c r="N21" s="166" t="s">
        <v>394</v>
      </c>
      <c r="O21" s="167" t="s">
        <v>94</v>
      </c>
    </row>
    <row r="22" spans="1:15" s="19" customFormat="1" ht="409.5" customHeight="1" thickBot="1" x14ac:dyDescent="0.35">
      <c r="A22" s="65">
        <v>21</v>
      </c>
      <c r="B22" s="51" t="s">
        <v>751</v>
      </c>
      <c r="C22" s="51" t="s">
        <v>752</v>
      </c>
      <c r="D22" s="207" t="s">
        <v>753</v>
      </c>
      <c r="E22" s="51" t="s">
        <v>745</v>
      </c>
      <c r="F22" s="51" t="s">
        <v>754</v>
      </c>
      <c r="G22" s="51" t="s">
        <v>755</v>
      </c>
      <c r="H22" s="165">
        <v>43444</v>
      </c>
      <c r="I22" s="53">
        <v>43899</v>
      </c>
      <c r="J22" s="209" t="s">
        <v>433</v>
      </c>
      <c r="K22" s="210">
        <f t="shared" si="0"/>
        <v>4428.4500000000007</v>
      </c>
      <c r="L22" s="166" t="s">
        <v>318</v>
      </c>
      <c r="M22" s="166" t="s">
        <v>756</v>
      </c>
      <c r="N22" s="166" t="s">
        <v>394</v>
      </c>
      <c r="O22" s="167" t="s">
        <v>94</v>
      </c>
    </row>
  </sheetData>
  <mergeCells count="1">
    <mergeCell ref="A1:O1"/>
  </mergeCells>
  <pageMargins left="0.7" right="0.7" top="0.75" bottom="0.75" header="0.3" footer="0.3"/>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ECONOMIA</vt:lpstr>
      <vt:lpstr>DERECHO</vt:lpstr>
      <vt:lpstr>EDUCACIÓN</vt:lpstr>
      <vt:lpstr>AGRONOMÍA</vt:lpstr>
      <vt:lpstr>ADMINISTRACIÓN</vt:lpstr>
      <vt:lpstr>CIENCIAS</vt:lpstr>
      <vt:lpstr>ARQUITECTURA</vt:lpstr>
      <vt:lpstr>INDUSTRIAL</vt:lpstr>
      <vt:lpstr>MINAS</vt:lpstr>
      <vt:lpstr>CIVIL</vt:lpstr>
      <vt:lpstr>ZOOTECNIA</vt:lpstr>
      <vt:lpstr>PESQUERÍA</vt:lpstr>
      <vt:lpstr>CIENCIAS DE LA SALUD</vt:lpstr>
      <vt:lpstr>CONTABILIDAD</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2019-04-03T19:45:07Z</dcterms:modified>
</cp:coreProperties>
</file>