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I TRIM 05" sheetId="1" r:id="rId2"/>
  </sheets>
  <externalReferences>
    <externalReference r:id="rId3"/>
  </externalReferences>
  <definedNames>
    <definedName name="_xlnm.Print_Area" localSheetId="1">'EJECUCION DE GASTOS_II TRIM 05'!$A$1:$J$37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F16" i="1"/>
  <c r="F9"/>
  <c r="F70" l="1"/>
  <c r="C70"/>
  <c r="F69"/>
  <c r="C69"/>
  <c r="F68"/>
  <c r="C68"/>
  <c r="F67"/>
  <c r="C67"/>
  <c r="F66"/>
  <c r="C66"/>
  <c r="F65"/>
  <c r="C65"/>
  <c r="F64"/>
  <c r="C64"/>
  <c r="F63"/>
  <c r="C63"/>
  <c r="F62"/>
  <c r="C62"/>
  <c r="F61"/>
  <c r="C61"/>
  <c r="F59"/>
  <c r="F72" s="1"/>
  <c r="C59"/>
  <c r="C57"/>
  <c r="C56"/>
  <c r="C55"/>
  <c r="H53"/>
  <c r="H72" s="1"/>
  <c r="G53"/>
  <c r="G72" s="1"/>
  <c r="F53"/>
  <c r="E53"/>
  <c r="E72" s="1"/>
  <c r="C53"/>
  <c r="C51"/>
  <c r="C50"/>
  <c r="C49"/>
  <c r="C48"/>
  <c r="C47"/>
  <c r="H45"/>
  <c r="G45"/>
  <c r="E45"/>
  <c r="C45"/>
  <c r="H26"/>
  <c r="F21"/>
  <c r="F28" s="1"/>
  <c r="H25"/>
  <c r="C25"/>
  <c r="G21"/>
  <c r="H24"/>
  <c r="H23"/>
  <c r="H21" s="1"/>
  <c r="E21"/>
  <c r="D21"/>
  <c r="C21"/>
  <c r="C28" s="1"/>
  <c r="H19"/>
  <c r="C19"/>
  <c r="H18"/>
  <c r="C18"/>
  <c r="G16"/>
  <c r="E16"/>
  <c r="D16"/>
  <c r="C16"/>
  <c r="H15"/>
  <c r="H14"/>
  <c r="C14"/>
  <c r="H13"/>
  <c r="C13"/>
  <c r="H12"/>
  <c r="H11"/>
  <c r="G9"/>
  <c r="E9"/>
  <c r="D9"/>
  <c r="C9"/>
  <c r="H16" l="1"/>
  <c r="H9"/>
  <c r="C72"/>
  <c r="G28"/>
  <c r="E28"/>
  <c r="D28"/>
  <c r="H28" l="1"/>
  <c r="D15" i="4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E122"/>
  <c r="E30" s="1"/>
  <c r="F30" s="1"/>
  <c r="F123"/>
  <c r="D128"/>
  <c r="D31"/>
  <c r="E128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E66"/>
  <c r="F66" s="1"/>
  <c r="F75"/>
  <c r="D108"/>
  <c r="D29" s="1"/>
  <c r="E98"/>
  <c r="F31"/>
  <c r="E26"/>
  <c r="F26" s="1"/>
  <c r="E33"/>
  <c r="E25"/>
  <c r="F49"/>
  <c r="F132"/>
  <c r="F108"/>
  <c r="E27"/>
  <c r="F98"/>
  <c r="E28"/>
  <c r="E144"/>
  <c r="F29" l="1"/>
  <c r="E23"/>
  <c r="D144"/>
  <c r="F144" s="1"/>
  <c r="D27"/>
  <c r="F28"/>
  <c r="D23"/>
  <c r="F25"/>
  <c r="F138"/>
  <c r="F122"/>
  <c r="F27" l="1"/>
  <c r="F23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<sst xmlns="http://schemas.openxmlformats.org/spreadsheetml/2006/main" count="273" uniqueCount="209">
  <si>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</si>
  <si>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</si>
  <si>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</si>
  <si>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</si>
  <si>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</si>
  <si>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</si>
  <si>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</si>
  <si>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</si>
  <si>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</si>
  <si>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</si>
  <si>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</si>
  <si>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</si>
  <si>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</si>
  <si>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</si>
  <si>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</si>
  <si>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</si>
  <si>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</si>
  <si>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</si>
  <si>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</si>
  <si>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</si>
  <si>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</si>
  <si>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</si>
  <si>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</si>
  <si>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</si>
  <si>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</si>
  <si>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</si>
  <si>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</si>
  <si>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</si>
  <si>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</si>
  <si>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</si>
  <si>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</si>
  <si>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</si>
  <si>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</si>
  <si>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</si>
  <si>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</si>
  <si>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</si>
  <si>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</si>
  <si>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</si>
  <si>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</si>
  <si>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</si>
  <si>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</si>
  <si>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</si>
  <si>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</si>
  <si>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</si>
  <si>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</si>
  <si>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</si>
  <si>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</si>
  <si>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</si>
  <si>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</si>
  <si>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</si>
  <si>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</si>
  <si>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</si>
  <si>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</si>
  <si>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</si>
  <si>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</si>
  <si>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</si>
  <si>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</si>
  <si>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</si>
  <si>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</si>
  <si>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</si>
  <si>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</si>
  <si>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</si>
  <si>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</si>
  <si>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</si>
  <si>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</si>
  <si>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</si>
  <si>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</si>
  <si>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</si>
  <si>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</si>
  <si>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</si>
  <si>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</si>
  <si>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</si>
  <si>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</si>
  <si>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</si>
  <si>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</si>
  <si>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</si>
  <si>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</si>
  <si>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</si>
  <si>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</si>
  <si>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</si>
  <si>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</si>
  <si>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</si>
  <si>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</si>
  <si>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</si>
  <si>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</si>
  <si>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</si>
  <si>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</si>
  <si>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</si>
  <si>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</si>
  <si>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</si>
  <si>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</si>
  <si>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</si>
  <si>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</si>
  <si>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</si>
  <si>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</si>
  <si>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</si>
  <si>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</si>
  <si>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</si>
  <si>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</si>
  <si>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</si>
  <si>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</si>
  <si>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</si>
  <si>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</si>
  <si>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</si>
  <si>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</si>
  <si>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</si>
  <si>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</si>
  <si>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</si>
  <si>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</si>
  <si>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</si>
  <si>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</si>
  <si>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</si>
  <si>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</si>
  <si>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</si>
  <si>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</si>
  <si>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</si>
  <si>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</si>
  <si>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</si>
  <si>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</si>
  <si>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</si>
  <si>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</si>
  <si>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</si>
  <si>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</si>
  <si>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</si>
  <si>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</si>
  <si>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</si>
  <si>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</si>
  <si>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</si>
  <si>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</si>
  <si>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</si>
  <si>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</si>
  <si>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</si>
  <si>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</si>
  <si>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</si>
  <si>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</si>
  <si>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</si>
  <si>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</si>
  <si>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</si>
  <si>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</si>
  <si>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</si>
  <si>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</si>
  <si>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</si>
  <si>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</si>
  <si>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</si>
  <si>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</si>
  <si>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</si>
  <si>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</si>
  <si>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</si>
  <si>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</si>
  <si>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</si>
  <si>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</si>
  <si>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</si>
  <si>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</si>
  <si>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</si>
  <si>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</si>
  <si>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</si>
  <si>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</si>
  <si>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</si>
  <si>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</si>
  <si>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</si>
  <si>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</si>
  <si>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</si>
  <si>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</si>
  <si>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</si>
  <si>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</si>
  <si>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</si>
  <si>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</si>
  <si>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</si>
  <si>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</si>
  <si>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</si>
  <si>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</si>
  <si>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</si>
  <si>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</si>
  <si>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</si>
  <si>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</si>
  <si>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</si>
  <si>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</si>
  <si>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</si>
  <si>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</si>
  <si>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</si>
  <si>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</si>
  <si>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</si>
  <si>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</si>
  <si>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</si>
  <si>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</si>
  <si>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</si>
  <si>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</si>
  <si>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</si>
  <si>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</si>
  <si>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</si>
  <si>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</si>
  <si>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</si>
  <si>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</si>
  <si>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</si>
  <si>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</si>
  <si>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</si>
  <si>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</si>
  <si>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</si>
  <si>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</si>
  <si>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</si>
  <si>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EJECUCION DE GASTOS AL II TRIMESTRE 2005</t>
  </si>
  <si>
    <t>PLIEGO  :   521 UNIVERSIDAD NACIONAL DE PIURA</t>
  </si>
  <si>
    <t>RECURSOS ORDINARIOS</t>
  </si>
  <si>
    <t>CANON Y SOBRECANON</t>
  </si>
  <si>
    <t>RECURSOS DIRECTAMENTE RECAUDADOS</t>
  </si>
  <si>
    <t>DONACIONES Y TRANSFERENCIAS</t>
  </si>
  <si>
    <t>TOTAL</t>
  </si>
  <si>
    <t>PRESUPUESTO MODIFICADO VS. EJECUCIÓN</t>
  </si>
  <si>
    <t>POR CATEGORÍA Y GRUPO GENÉRICO DE GASTO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</si>
</sst>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#,##0.0_);\(#,##0.0\)"/>
    <numFmt numFmtId="166" formatCode="0.000%"/>
    <numFmt numFmtId="167" formatCode="#,##0.00_ ;\-#,##0.00\ "/>
  </numFmts>
  <fonts count="18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4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right"/>
    </xf>
    <xf numFmtId="164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4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4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4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4" fontId="8" fillId="0" borderId="0" xfId="0" applyNumberFormat="1" applyFont="1" applyFill="1"/>
    <xf numFmtId="164" fontId="13" fillId="0" borderId="4" xfId="0" applyNumberFormat="1" applyFont="1" applyFill="1" applyBorder="1" applyAlignment="1" applyProtection="1">
      <alignment horizontal="right"/>
    </xf>
    <xf numFmtId="164" fontId="13" fillId="0" borderId="4" xfId="0" applyNumberFormat="1" applyFont="1" applyFill="1" applyBorder="1" applyProtection="1"/>
    <xf numFmtId="165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4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6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11" fillId="0" borderId="1" xfId="0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167" fontId="13" fillId="2" borderId="6" xfId="0" applyNumberFormat="1" applyFont="1" applyFill="1" applyBorder="1" applyProtection="1"/>
    <xf numFmtId="0" fontId="11" fillId="0" borderId="1" xfId="0" applyFont="1" applyFill="1" applyBorder="1" applyProtection="1"/>
    <xf numFmtId="167" fontId="11" fillId="0" borderId="4" xfId="0" applyNumberFormat="1" applyFont="1" applyFill="1" applyBorder="1" applyProtection="1"/>
    <xf numFmtId="167" fontId="13" fillId="0" borderId="4" xfId="0" applyNumberFormat="1" applyFont="1" applyFill="1" applyBorder="1" applyProtection="1"/>
    <xf numFmtId="167" fontId="13" fillId="0" borderId="4" xfId="0" applyNumberFormat="1" applyFont="1" applyFill="1" applyBorder="1" applyAlignment="1" applyProtection="1">
      <alignment horizontal="right"/>
    </xf>
    <xf numFmtId="167" fontId="11" fillId="0" borderId="5" xfId="0" applyNumberFormat="1" applyFont="1" applyFill="1" applyBorder="1" applyProtection="1"/>
    <xf numFmtId="167" fontId="15" fillId="0" borderId="0" xfId="0" applyNumberFormat="1" applyFont="1"/>
    <xf numFmtId="167" fontId="3" fillId="0" borderId="0" xfId="0" applyNumberFormat="1" applyFont="1"/>
    <xf numFmtId="167" fontId="1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164" fontId="13" fillId="0" borderId="13" xfId="0" applyNumberFormat="1" applyFont="1" applyFill="1" applyBorder="1" applyAlignment="1" applyProtection="1">
      <alignment horizontal="right"/>
    </xf>
    <xf numFmtId="0" fontId="17" fillId="0" borderId="10" xfId="0" applyFont="1" applyBorder="1" applyAlignment="1">
      <alignment wrapText="1"/>
    </xf>
    <xf numFmtId="167" fontId="13" fillId="0" borderId="13" xfId="0" applyNumberFormat="1" applyFont="1" applyFill="1" applyBorder="1" applyAlignment="1" applyProtection="1">
      <alignment horizontal="right"/>
    </xf>
    <xf numFmtId="167" fontId="11" fillId="0" borderId="10" xfId="0" applyNumberFormat="1" applyFont="1" applyFill="1" applyBorder="1" applyProtection="1"/>
    <xf numFmtId="167" fontId="11" fillId="0" borderId="12" xfId="0" applyNumberFormat="1" applyFont="1" applyFill="1" applyBorder="1" applyProtection="1"/>
    <xf numFmtId="167" fontId="13" fillId="0" borderId="13" xfId="0" applyNumberFormat="1" applyFont="1" applyFill="1" applyBorder="1" applyProtection="1"/>
    <xf numFmtId="167" fontId="13" fillId="2" borderId="1" xfId="0" applyNumberFormat="1" applyFont="1" applyFill="1" applyBorder="1" applyProtection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Ejecucion%20gastos-2005-%20I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S OPERATIVOS en soles"/>
      <sheetName val="EJECUCION DE GASTOS_I TRIM 05"/>
    </sheetNames>
    <sheetDataSet>
      <sheetData sheetId="0">
        <row r="24">
          <cell r="D24">
            <v>225999725</v>
          </cell>
        </row>
        <row r="25">
          <cell r="D25">
            <v>43798200</v>
          </cell>
        </row>
        <row r="26">
          <cell r="D26">
            <v>30961000</v>
          </cell>
        </row>
        <row r="27">
          <cell r="D27">
            <v>113789052</v>
          </cell>
        </row>
        <row r="28">
          <cell r="D28">
            <v>253711179</v>
          </cell>
        </row>
        <row r="29">
          <cell r="D29">
            <v>64570750</v>
          </cell>
        </row>
        <row r="30">
          <cell r="D30">
            <v>18902400</v>
          </cell>
        </row>
        <row r="31">
          <cell r="D31">
            <v>6897661</v>
          </cell>
        </row>
        <row r="133">
          <cell r="D133">
            <v>33000</v>
          </cell>
          <cell r="E133">
            <v>31831.23</v>
          </cell>
        </row>
        <row r="134">
          <cell r="D134">
            <v>26145581</v>
          </cell>
          <cell r="E134">
            <v>16517847.17</v>
          </cell>
        </row>
        <row r="135">
          <cell r="D135">
            <v>1714485065</v>
          </cell>
          <cell r="E135">
            <v>1121153360.71</v>
          </cell>
        </row>
        <row r="136">
          <cell r="D136">
            <v>4686274741</v>
          </cell>
          <cell r="E136">
            <v>2877780561.3000002</v>
          </cell>
        </row>
        <row r="139">
          <cell r="D139">
            <v>1510000</v>
          </cell>
          <cell r="E139">
            <v>1457931.68</v>
          </cell>
        </row>
        <row r="140">
          <cell r="D140">
            <v>53700038</v>
          </cell>
          <cell r="E140">
            <v>32648563</v>
          </cell>
        </row>
        <row r="141">
          <cell r="D141">
            <v>2293215923</v>
          </cell>
          <cell r="E141">
            <v>1811449728.6600001</v>
          </cell>
        </row>
        <row r="142">
          <cell r="D142">
            <v>2935548147</v>
          </cell>
          <cell r="E142">
            <v>2430311838.1799998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88" t="s">
        <v>182</v>
      </c>
      <c r="C6" s="88"/>
      <c r="D6" s="88"/>
      <c r="E6" s="88"/>
      <c r="F6" s="88"/>
    </row>
    <row r="7" spans="2:6" ht="12.75" customHeight="1">
      <c r="B7" s="86" t="s">
        <v>197</v>
      </c>
      <c r="C7" s="86"/>
      <c r="D7" s="86"/>
      <c r="E7" s="86"/>
      <c r="F7" s="86"/>
    </row>
    <row r="8" spans="2:6" ht="12.75" customHeight="1">
      <c r="B8" s="86" t="s">
        <v>16</v>
      </c>
      <c r="C8" s="86"/>
      <c r="D8" s="86"/>
      <c r="E8" s="86"/>
      <c r="F8" s="86"/>
    </row>
    <row r="10" spans="2:6">
      <c r="B10" s="11" t="s">
        <v>23</v>
      </c>
      <c r="D10" s="16"/>
    </row>
    <row r="11" spans="2:6" ht="12.75" customHeight="1">
      <c r="B11" s="89" t="s">
        <v>132</v>
      </c>
      <c r="C11" s="89"/>
      <c r="D11" s="89" t="s">
        <v>136</v>
      </c>
      <c r="E11" s="89" t="s">
        <v>198</v>
      </c>
      <c r="F11" s="89" t="s">
        <v>24</v>
      </c>
    </row>
    <row r="12" spans="2:6" ht="11.25" customHeight="1">
      <c r="B12" s="92"/>
      <c r="C12" s="92"/>
      <c r="D12" s="90"/>
      <c r="E12" s="90"/>
      <c r="F12" s="90"/>
    </row>
    <row r="13" spans="2:6" ht="11.25" customHeight="1">
      <c r="B13" s="93"/>
      <c r="C13" s="93"/>
      <c r="D13" s="91"/>
      <c r="E13" s="91"/>
      <c r="F13" s="91"/>
    </row>
    <row r="14" spans="2:6" ht="9" customHeight="1">
      <c r="B14" s="12"/>
    </row>
    <row r="15" spans="2:6" ht="18" customHeight="1">
      <c r="B15" s="87" t="s">
        <v>183</v>
      </c>
      <c r="C15" s="87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184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185</v>
      </c>
      <c r="C18" s="10" t="s">
        <v>187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186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195</v>
      </c>
      <c r="C20" s="19" t="s">
        <v>196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87" t="s">
        <v>131</v>
      </c>
      <c r="C23" s="87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88" t="s">
        <v>182</v>
      </c>
      <c r="C38" s="88"/>
      <c r="D38" s="88"/>
      <c r="E38" s="88"/>
      <c r="F38" s="88"/>
    </row>
    <row r="39" spans="2:7" ht="12.75" customHeight="1">
      <c r="B39" s="86" t="s">
        <v>197</v>
      </c>
      <c r="C39" s="86"/>
      <c r="D39" s="86"/>
      <c r="E39" s="86"/>
      <c r="F39" s="86"/>
    </row>
    <row r="40" spans="2:7" ht="12.75" customHeight="1">
      <c r="B40" s="86" t="s">
        <v>16</v>
      </c>
      <c r="C40" s="86"/>
      <c r="D40" s="86"/>
      <c r="E40" s="86"/>
      <c r="F40" s="86"/>
    </row>
    <row r="42" spans="2:7">
      <c r="B42" s="11" t="s">
        <v>23</v>
      </c>
    </row>
    <row r="43" spans="2:7" ht="11.25" customHeight="1">
      <c r="B43" s="89"/>
      <c r="C43" s="89"/>
      <c r="D43" s="89" t="s">
        <v>113</v>
      </c>
      <c r="E43" s="89" t="s">
        <v>198</v>
      </c>
      <c r="F43" s="89" t="s">
        <v>24</v>
      </c>
    </row>
    <row r="44" spans="2:7" ht="11.25" customHeight="1">
      <c r="B44" s="92"/>
      <c r="C44" s="92"/>
      <c r="D44" s="90"/>
      <c r="E44" s="90"/>
      <c r="F44" s="90"/>
    </row>
    <row r="45" spans="2:7" ht="11.25" customHeight="1">
      <c r="B45" s="93"/>
      <c r="C45" s="93"/>
      <c r="D45" s="91"/>
      <c r="E45" s="91"/>
      <c r="F45" s="91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138</v>
      </c>
      <c r="C55" s="10" t="s">
        <v>139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193</v>
      </c>
      <c r="C58" s="10" t="s">
        <v>194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138</v>
      </c>
      <c r="C62" s="10" t="s">
        <v>139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165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140</v>
      </c>
      <c r="C78" s="10" t="s">
        <v>154</v>
      </c>
      <c r="D78" s="16">
        <v>29040</v>
      </c>
      <c r="E78" s="16">
        <v>27837.3</v>
      </c>
      <c r="F78" s="17">
        <v>0</v>
      </c>
    </row>
    <row r="79" spans="2:8">
      <c r="B79" s="15" t="s">
        <v>188</v>
      </c>
      <c r="C79" s="10" t="s">
        <v>190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175</v>
      </c>
      <c r="C80" s="10" t="s">
        <v>189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176</v>
      </c>
      <c r="C81" s="10" t="s">
        <v>177</v>
      </c>
      <c r="D81" s="16">
        <v>500</v>
      </c>
      <c r="E81" s="16">
        <v>190</v>
      </c>
      <c r="F81" s="17">
        <v>0</v>
      </c>
    </row>
    <row r="82" spans="2:6">
      <c r="B82" s="15" t="s">
        <v>141</v>
      </c>
      <c r="C82" s="10" t="s">
        <v>171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142</v>
      </c>
      <c r="C83" s="10" t="s">
        <v>155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178</v>
      </c>
      <c r="C84" s="10" t="s">
        <v>179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180</v>
      </c>
      <c r="C85" s="10" t="s">
        <v>181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143</v>
      </c>
      <c r="C86" s="10" t="s">
        <v>156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144</v>
      </c>
      <c r="C87" s="10" t="s">
        <v>157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145</v>
      </c>
      <c r="C88" s="10" t="s">
        <v>158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146</v>
      </c>
      <c r="C89" s="10" t="s">
        <v>159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147</v>
      </c>
      <c r="C90" s="10" t="s">
        <v>160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148</v>
      </c>
      <c r="C91" s="10" t="s">
        <v>161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149</v>
      </c>
      <c r="C92" s="10" t="s">
        <v>162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150</v>
      </c>
      <c r="C93" s="10" t="s">
        <v>163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151</v>
      </c>
      <c r="C94" s="10" t="s">
        <v>166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152</v>
      </c>
      <c r="C95" s="10" t="s">
        <v>167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153</v>
      </c>
      <c r="C96" s="10" t="s">
        <v>168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169</v>
      </c>
      <c r="C100" s="10" t="s">
        <v>170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173</v>
      </c>
      <c r="C104" s="10" t="s">
        <v>174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137</v>
      </c>
      <c r="C105" s="10" t="s">
        <v>164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141</v>
      </c>
      <c r="C117" s="10" t="s">
        <v>171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191</v>
      </c>
      <c r="C118" s="10" t="s">
        <v>192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142</v>
      </c>
      <c r="C120" s="10" t="s">
        <v>155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133</v>
      </c>
      <c r="C124" s="10" t="s">
        <v>134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172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85" t="s">
        <v>114</v>
      </c>
      <c r="C144" s="85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topLeftCell="A4" zoomScaleSheetLayoutView="90" workbookViewId="0">
      <selection activeCell="H23" sqref="H23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97" t="s">
        <v>200</v>
      </c>
      <c r="C1" s="97"/>
      <c r="D1" s="97"/>
      <c r="E1" s="97"/>
      <c r="F1" s="97"/>
      <c r="G1" s="97"/>
      <c r="H1" s="97"/>
    </row>
    <row r="2" spans="2:9">
      <c r="B2" s="97" t="s">
        <v>207</v>
      </c>
      <c r="C2" s="97"/>
      <c r="D2" s="97"/>
      <c r="E2" s="97"/>
      <c r="F2" s="97"/>
      <c r="G2" s="97"/>
      <c r="H2" s="97"/>
    </row>
    <row r="3" spans="2:9">
      <c r="B3" s="97" t="s">
        <v>208</v>
      </c>
      <c r="C3" s="97"/>
      <c r="D3" s="97"/>
      <c r="E3" s="97"/>
      <c r="F3" s="97"/>
      <c r="G3" s="97"/>
      <c r="H3" s="97"/>
    </row>
    <row r="4" spans="2:9">
      <c r="B4" s="98" t="s">
        <v>22</v>
      </c>
      <c r="C4" s="98"/>
      <c r="D4" s="98"/>
      <c r="E4" s="98"/>
      <c r="F4" s="98"/>
      <c r="G4" s="98"/>
      <c r="H4" s="98"/>
    </row>
    <row r="5" spans="2:9">
      <c r="B5" s="53" t="s">
        <v>201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77"/>
      <c r="C7" s="70" t="s">
        <v>2</v>
      </c>
      <c r="D7" s="71" t="s">
        <v>202</v>
      </c>
      <c r="E7" s="71" t="s">
        <v>203</v>
      </c>
      <c r="F7" s="102" t="s">
        <v>204</v>
      </c>
      <c r="G7" s="71" t="s">
        <v>205</v>
      </c>
      <c r="H7" s="103" t="s">
        <v>206</v>
      </c>
    </row>
    <row r="8" spans="2:9">
      <c r="B8" s="30"/>
      <c r="C8" s="72"/>
      <c r="D8" s="73"/>
      <c r="E8" s="74"/>
      <c r="F8" s="75"/>
      <c r="G8" s="104"/>
      <c r="H8" s="106"/>
    </row>
    <row r="9" spans="2:9" s="49" customFormat="1" ht="15.75">
      <c r="B9" s="32" t="s">
        <v>3</v>
      </c>
      <c r="C9" s="56">
        <f>SUM(C11:C14)</f>
        <v>48357158</v>
      </c>
      <c r="D9" s="80">
        <f>SUM(D11:D14)</f>
        <v>15558601.329999998</v>
      </c>
      <c r="E9" s="56">
        <f t="shared" ref="E9:G9" si="0">SUM(E11:E14)</f>
        <v>0</v>
      </c>
      <c r="F9" s="80">
        <f>SUM(F11:F14)</f>
        <v>7388405.9299999997</v>
      </c>
      <c r="G9" s="105">
        <f t="shared" si="0"/>
        <v>0</v>
      </c>
      <c r="H9" s="107">
        <f>SUM(H11:H14)</f>
        <v>22947007.259999998</v>
      </c>
      <c r="I9" s="82"/>
    </row>
    <row r="10" spans="2:9">
      <c r="B10" s="30"/>
      <c r="C10" s="34"/>
      <c r="D10" s="34"/>
      <c r="E10" s="34"/>
      <c r="F10" s="81"/>
      <c r="G10" s="34"/>
      <c r="H10" s="108"/>
      <c r="I10" s="83"/>
    </row>
    <row r="11" spans="2:9">
      <c r="B11" s="35" t="s">
        <v>5</v>
      </c>
      <c r="C11" s="36">
        <v>22602300</v>
      </c>
      <c r="D11" s="81">
        <v>10840959.109999999</v>
      </c>
      <c r="E11" s="36"/>
      <c r="F11" s="78"/>
      <c r="G11" s="36"/>
      <c r="H11" s="109">
        <f>SUM(D11:G11)</f>
        <v>10840959.109999999</v>
      </c>
      <c r="I11" s="83"/>
    </row>
    <row r="12" spans="2:9">
      <c r="B12" s="35" t="s">
        <v>6</v>
      </c>
      <c r="C12" s="36">
        <v>4034159</v>
      </c>
      <c r="D12" s="78">
        <v>1988417.76</v>
      </c>
      <c r="E12" s="36"/>
      <c r="F12" s="78"/>
      <c r="G12" s="36"/>
      <c r="H12" s="109">
        <f t="shared" ref="H12:H15" si="1">SUM(D12:G12)</f>
        <v>1988417.76</v>
      </c>
      <c r="I12" s="83"/>
    </row>
    <row r="13" spans="2:9">
      <c r="B13" s="35" t="s">
        <v>7</v>
      </c>
      <c r="C13" s="36">
        <f>4729847+9405712+160</f>
        <v>14135719</v>
      </c>
      <c r="D13" s="78">
        <v>2175121.9300000002</v>
      </c>
      <c r="E13" s="36"/>
      <c r="F13" s="78">
        <v>4287048.88</v>
      </c>
      <c r="G13" s="36"/>
      <c r="H13" s="109">
        <f t="shared" si="1"/>
        <v>6462170.8100000005</v>
      </c>
      <c r="I13" s="83"/>
    </row>
    <row r="14" spans="2:9">
      <c r="B14" s="35" t="s">
        <v>8</v>
      </c>
      <c r="C14" s="36">
        <f>1141995+6442985</f>
        <v>7584980</v>
      </c>
      <c r="D14" s="78">
        <v>554102.53</v>
      </c>
      <c r="E14" s="36"/>
      <c r="F14" s="78">
        <v>3101357.05</v>
      </c>
      <c r="G14" s="36"/>
      <c r="H14" s="109">
        <f t="shared" si="1"/>
        <v>3655459.58</v>
      </c>
      <c r="I14" s="83"/>
    </row>
    <row r="15" spans="2:9">
      <c r="B15" s="30"/>
      <c r="C15" s="36"/>
      <c r="D15" s="78"/>
      <c r="E15" s="36"/>
      <c r="F15" s="78"/>
      <c r="G15" s="36"/>
      <c r="H15" s="109">
        <f t="shared" si="1"/>
        <v>0</v>
      </c>
      <c r="I15" s="83"/>
    </row>
    <row r="16" spans="2:9" s="49" customFormat="1" ht="15.75">
      <c r="B16" s="32" t="s">
        <v>9</v>
      </c>
      <c r="C16" s="57">
        <f t="shared" ref="C16:H16" si="2">+C18+C19</f>
        <v>12244324</v>
      </c>
      <c r="D16" s="79">
        <f t="shared" si="2"/>
        <v>1030153.67</v>
      </c>
      <c r="E16" s="79">
        <f t="shared" si="2"/>
        <v>429891.22</v>
      </c>
      <c r="F16" s="79">
        <f>+F18+F19</f>
        <v>391617.29000000004</v>
      </c>
      <c r="G16" s="79">
        <f t="shared" si="2"/>
        <v>495360.41</v>
      </c>
      <c r="H16" s="110">
        <f t="shared" si="2"/>
        <v>2347022.59</v>
      </c>
      <c r="I16" s="82"/>
    </row>
    <row r="17" spans="1:9">
      <c r="B17" s="30"/>
      <c r="C17" s="34"/>
      <c r="D17" s="81"/>
      <c r="E17" s="34"/>
      <c r="F17" s="81"/>
      <c r="G17" s="81"/>
      <c r="H17" s="108"/>
      <c r="I17" s="83"/>
    </row>
    <row r="18" spans="1:9">
      <c r="A18" s="6"/>
      <c r="B18" s="35" t="s">
        <v>10</v>
      </c>
      <c r="C18" s="36">
        <f>2679008+6784190+219839+353008</f>
        <v>10036045</v>
      </c>
      <c r="D18" s="78">
        <v>930262.87</v>
      </c>
      <c r="E18" s="78">
        <v>429891.22</v>
      </c>
      <c r="F18" s="78">
        <v>147669.03</v>
      </c>
      <c r="G18" s="78"/>
      <c r="H18" s="109">
        <f t="shared" ref="H18:H19" si="3">SUM(D18:G18)</f>
        <v>1507823.1199999999</v>
      </c>
      <c r="I18" s="83"/>
    </row>
    <row r="19" spans="1:9">
      <c r="B19" s="35" t="s">
        <v>12</v>
      </c>
      <c r="C19" s="36">
        <f>917341+686537+604401</f>
        <v>2208279</v>
      </c>
      <c r="D19" s="78">
        <v>99890.8</v>
      </c>
      <c r="E19" s="36"/>
      <c r="F19" s="78">
        <v>243948.26</v>
      </c>
      <c r="G19" s="78">
        <v>495360.41</v>
      </c>
      <c r="H19" s="109">
        <f t="shared" si="3"/>
        <v>839199.47</v>
      </c>
      <c r="I19" s="83"/>
    </row>
    <row r="20" spans="1:9">
      <c r="B20" s="30"/>
      <c r="C20" s="36"/>
      <c r="D20" s="78"/>
      <c r="E20" s="36"/>
      <c r="F20" s="78"/>
      <c r="G20" s="78"/>
      <c r="H20" s="109"/>
      <c r="I20" s="83"/>
    </row>
    <row r="21" spans="1:9" s="49" customFormat="1" ht="15.75">
      <c r="B21" s="32" t="s">
        <v>13</v>
      </c>
      <c r="C21" s="57">
        <f t="shared" ref="C21:H21" si="4">+C23+C25</f>
        <v>117260</v>
      </c>
      <c r="D21" s="57">
        <f t="shared" si="4"/>
        <v>0</v>
      </c>
      <c r="E21" s="57">
        <f t="shared" si="4"/>
        <v>0</v>
      </c>
      <c r="F21" s="79">
        <f t="shared" si="4"/>
        <v>116747.65999999999</v>
      </c>
      <c r="G21" s="57">
        <f t="shared" si="4"/>
        <v>0</v>
      </c>
      <c r="H21" s="110">
        <f t="shared" si="4"/>
        <v>116747.65999999999</v>
      </c>
      <c r="I21" s="82"/>
    </row>
    <row r="22" spans="1:9">
      <c r="B22" s="30"/>
      <c r="C22" s="34"/>
      <c r="D22" s="34"/>
      <c r="E22" s="34"/>
      <c r="F22" s="81"/>
      <c r="G22" s="34"/>
      <c r="H22" s="108"/>
      <c r="I22" s="83"/>
    </row>
    <row r="23" spans="1:9">
      <c r="B23" s="35" t="s">
        <v>122</v>
      </c>
      <c r="C23" s="36">
        <v>5542</v>
      </c>
      <c r="D23" s="36"/>
      <c r="E23" s="36"/>
      <c r="F23" s="78">
        <v>5541.26</v>
      </c>
      <c r="G23" s="36"/>
      <c r="H23" s="109">
        <f t="shared" ref="H23:H26" si="5">SUM(D23:G23)</f>
        <v>5541.26</v>
      </c>
      <c r="I23" s="83"/>
    </row>
    <row r="24" spans="1:9" s="9" customFormat="1" ht="12">
      <c r="B24" s="35" t="s">
        <v>126</v>
      </c>
      <c r="C24" s="36">
        <v>5542</v>
      </c>
      <c r="D24" s="36"/>
      <c r="E24" s="36"/>
      <c r="F24" s="78"/>
      <c r="G24" s="36"/>
      <c r="H24" s="109">
        <f t="shared" si="5"/>
        <v>0</v>
      </c>
      <c r="I24" s="84"/>
    </row>
    <row r="25" spans="1:9">
      <c r="B25" s="35" t="s">
        <v>123</v>
      </c>
      <c r="C25" s="36">
        <f>SUM(C26:C26)</f>
        <v>111718</v>
      </c>
      <c r="D25" s="36"/>
      <c r="E25" s="36"/>
      <c r="F25" s="78">
        <v>111206.39999999999</v>
      </c>
      <c r="G25" s="36"/>
      <c r="H25" s="109">
        <f t="shared" si="5"/>
        <v>111206.39999999999</v>
      </c>
      <c r="I25" s="83"/>
    </row>
    <row r="26" spans="1:9" s="9" customFormat="1" ht="12">
      <c r="B26" s="35" t="s">
        <v>128</v>
      </c>
      <c r="C26" s="36">
        <v>111718</v>
      </c>
      <c r="D26" s="36"/>
      <c r="E26" s="36"/>
      <c r="F26" s="78"/>
      <c r="G26" s="36"/>
      <c r="H26" s="109">
        <f t="shared" si="5"/>
        <v>0</v>
      </c>
      <c r="I26" s="84"/>
    </row>
    <row r="27" spans="1:9">
      <c r="B27" s="30"/>
      <c r="C27" s="36"/>
      <c r="D27" s="36"/>
      <c r="E27" s="36"/>
      <c r="F27" s="78"/>
      <c r="G27" s="36"/>
      <c r="H27" s="109"/>
      <c r="I27" s="83"/>
    </row>
    <row r="28" spans="1:9">
      <c r="B28" s="37" t="s">
        <v>14</v>
      </c>
      <c r="C28" s="38">
        <f t="shared" ref="C28:H28" si="6">+C21+C16+C9</f>
        <v>60718742</v>
      </c>
      <c r="D28" s="76">
        <f t="shared" si="6"/>
        <v>16588754.999999998</v>
      </c>
      <c r="E28" s="76">
        <f t="shared" si="6"/>
        <v>429891.22</v>
      </c>
      <c r="F28" s="76">
        <f>+F21+F16+F9</f>
        <v>7896770.8799999999</v>
      </c>
      <c r="G28" s="38">
        <f t="shared" si="6"/>
        <v>495360.41</v>
      </c>
      <c r="H28" s="111">
        <f t="shared" si="6"/>
        <v>25410777.509999998</v>
      </c>
      <c r="I28" s="83"/>
    </row>
    <row r="29" spans="1:9" hidden="1">
      <c r="B29" s="51"/>
      <c r="C29" s="16"/>
      <c r="D29" s="16"/>
      <c r="E29" s="10"/>
      <c r="F29" s="10"/>
      <c r="G29" s="10"/>
      <c r="H29" s="10"/>
    </row>
    <row r="30" spans="1:9" hidden="1"/>
    <row r="31" spans="1:9" hidden="1"/>
    <row r="32" spans="1:9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99"/>
      <c r="C34" s="99"/>
      <c r="D34" s="99"/>
      <c r="E34" s="99"/>
      <c r="F34" s="99"/>
      <c r="G34" s="99"/>
      <c r="H34" s="99"/>
    </row>
    <row r="35" spans="2:8" ht="20.25" hidden="1">
      <c r="B35" s="100" t="s">
        <v>199</v>
      </c>
      <c r="C35" s="100"/>
      <c r="D35" s="100"/>
      <c r="E35" s="100"/>
      <c r="F35" s="100"/>
      <c r="G35" s="100"/>
      <c r="H35" s="100"/>
    </row>
    <row r="36" spans="2:8" ht="20.25" hidden="1">
      <c r="B36" s="100" t="s">
        <v>115</v>
      </c>
      <c r="C36" s="100"/>
      <c r="D36" s="100"/>
      <c r="E36" s="100"/>
      <c r="F36" s="100"/>
      <c r="G36" s="100"/>
      <c r="H36" s="100"/>
    </row>
    <row r="37" spans="2:8" ht="18" hidden="1">
      <c r="B37" s="101" t="s">
        <v>116</v>
      </c>
      <c r="C37" s="101"/>
      <c r="D37" s="101"/>
      <c r="E37" s="101"/>
      <c r="F37" s="101"/>
      <c r="G37" s="101"/>
      <c r="H37" s="101"/>
    </row>
    <row r="38" spans="2:8" hidden="1">
      <c r="B38" s="97" t="s">
        <v>0</v>
      </c>
      <c r="C38" s="97"/>
      <c r="D38" s="97"/>
      <c r="E38" s="97"/>
      <c r="F38" s="97"/>
      <c r="G38" s="97"/>
      <c r="H38" s="97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94" t="s">
        <v>1</v>
      </c>
      <c r="C42" s="94" t="s">
        <v>2</v>
      </c>
      <c r="D42" s="68"/>
      <c r="E42" s="96" t="s">
        <v>135</v>
      </c>
      <c r="F42" s="96"/>
      <c r="G42" s="96"/>
      <c r="H42" s="96"/>
    </row>
    <row r="43" spans="2:8" ht="22.5" hidden="1" customHeight="1">
      <c r="B43" s="95"/>
      <c r="C43" s="95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7">SUM(C47:C51)</f>
        <v>668259156</v>
      </c>
      <c r="D45" s="33"/>
      <c r="E45" s="33">
        <f>SUM(E47:E51)</f>
        <v>210579275.15000001</v>
      </c>
      <c r="F45" s="33"/>
      <c r="G45" s="33">
        <f t="shared" si="7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+'[1]RESULTADOS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+'[1]RESULTADOS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+'[1]RESULTADOS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+'[1]RESULTADOS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+'[1]RESULTADOS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+'[1]RESULTADOS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+'[1]RESULTADOS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+'[1]RESULTADOS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8">+C61+C66</f>
        <v>11710912495</v>
      </c>
      <c r="D59" s="36"/>
      <c r="E59" s="36"/>
      <c r="F59" s="36">
        <f t="shared" si="8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9">SUM(C62:C65)</f>
        <v>6426938387</v>
      </c>
      <c r="D61" s="36"/>
      <c r="E61" s="36"/>
      <c r="F61" s="36">
        <f t="shared" si="9"/>
        <v>4015483600.4100003</v>
      </c>
      <c r="G61" s="36"/>
      <c r="H61" s="36"/>
    </row>
    <row r="62" spans="1:8" hidden="1">
      <c r="B62" s="35" t="s">
        <v>130</v>
      </c>
      <c r="C62" s="36">
        <f>+'[1]RESULTADOS OPERATIVOS en soles'!D133</f>
        <v>33000</v>
      </c>
      <c r="D62" s="36"/>
      <c r="E62" s="36"/>
      <c r="F62" s="36">
        <f>+'[1]RESULTADOS OPERATIVOS en soles'!E133</f>
        <v>31831.23</v>
      </c>
      <c r="G62" s="36"/>
      <c r="H62" s="36"/>
    </row>
    <row r="63" spans="1:8" hidden="1">
      <c r="B63" s="35" t="s">
        <v>126</v>
      </c>
      <c r="C63" s="36">
        <f>+'[1]RESULTADOS OPERATIVOS en soles'!D134</f>
        <v>26145581</v>
      </c>
      <c r="D63" s="36"/>
      <c r="E63" s="36"/>
      <c r="F63" s="36">
        <f>+'[1]RESULTADOS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+'[1]RESULTADOS OPERATIVOS en soles'!D135</f>
        <v>1714485065</v>
      </c>
      <c r="D64" s="36"/>
      <c r="E64" s="36"/>
      <c r="F64" s="36">
        <f>+'[1]RESULTADOS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+'[1]RESULTADOS OPERATIVOS en soles'!D136</f>
        <v>4686274741</v>
      </c>
      <c r="D65" s="36"/>
      <c r="E65" s="36"/>
      <c r="F65" s="36">
        <f>+'[1]RESULTADOS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10">SUM(C67:C70)</f>
        <v>5283974108</v>
      </c>
      <c r="D66" s="36"/>
      <c r="E66" s="36"/>
      <c r="F66" s="36">
        <f t="shared" si="10"/>
        <v>4275868061.52</v>
      </c>
      <c r="G66" s="36"/>
      <c r="H66" s="36"/>
    </row>
    <row r="67" spans="1:8" hidden="1">
      <c r="B67" s="35" t="s">
        <v>130</v>
      </c>
      <c r="C67" s="36">
        <f>+'[1]RESULTADOS OPERATIVOS en soles'!D139</f>
        <v>1510000</v>
      </c>
      <c r="D67" s="36"/>
      <c r="E67" s="36"/>
      <c r="F67" s="36">
        <f>+'[1]RESULTADOS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+'[1]RESULTADOS OPERATIVOS en soles'!D140</f>
        <v>53700038</v>
      </c>
      <c r="D68" s="36"/>
      <c r="E68" s="36"/>
      <c r="F68" s="36">
        <f>+'[1]RESULTADOS OPERATIVOS en soles'!E140</f>
        <v>32648563</v>
      </c>
      <c r="G68" s="36"/>
      <c r="H68" s="36"/>
    </row>
    <row r="69" spans="1:8" hidden="1">
      <c r="B69" s="35" t="s">
        <v>129</v>
      </c>
      <c r="C69" s="36">
        <f>+'[1]RESULTADOS OPERATIVOS en soles'!D141</f>
        <v>2293215923</v>
      </c>
      <c r="D69" s="36"/>
      <c r="E69" s="36"/>
      <c r="F69" s="36">
        <f>+'[1]RESULTADOS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+'[1]RESULTADOS OPERATIVOS en soles'!D142</f>
        <v>2935548147</v>
      </c>
      <c r="D70" s="36"/>
      <c r="E70" s="36"/>
      <c r="F70" s="36">
        <f>+'[1]RESULTADOS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1">+C59+C53+C45</f>
        <v>12469542462</v>
      </c>
      <c r="D72" s="38"/>
      <c r="E72" s="38">
        <f t="shared" si="11"/>
        <v>212308235.56</v>
      </c>
      <c r="F72" s="38">
        <f t="shared" si="11"/>
        <v>8304602102.7800007</v>
      </c>
      <c r="G72" s="38">
        <f t="shared" si="11"/>
        <v>10114067.85</v>
      </c>
      <c r="H72" s="38">
        <f t="shared" si="11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42:B43"/>
    <mergeCell ref="C42:C43"/>
    <mergeCell ref="E42:H42"/>
    <mergeCell ref="B1:H1"/>
    <mergeCell ref="B2:H2"/>
    <mergeCell ref="B3:H3"/>
    <mergeCell ref="B4:H4"/>
    <mergeCell ref="B34:H34"/>
    <mergeCell ref="B35:H35"/>
    <mergeCell ref="B36:H36"/>
    <mergeCell ref="B37:H37"/>
    <mergeCell ref="B38:H3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GASTOS_II TRIM 05</vt:lpstr>
      <vt:lpstr>'EJECUCION DE GASTOS_II TRIM 05'!Área_de_impresión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2009-03-04T18:25:16Z</dcterms:modified>
</cp:coreProperties>
</file>