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460" windowHeight="7680"/>
  </bookViews>
  <sheets>
    <sheet name="SETIEMBRE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25" i="1" l="1"/>
  <c r="K125" i="1"/>
  <c r="P124" i="1"/>
  <c r="P122" i="1"/>
  <c r="K122" i="1"/>
  <c r="P121" i="1"/>
  <c r="K121" i="1"/>
  <c r="P118" i="1"/>
  <c r="P115" i="1"/>
  <c r="P109" i="1"/>
  <c r="P108" i="1"/>
  <c r="K107" i="1"/>
  <c r="P106" i="1"/>
  <c r="K106" i="1"/>
  <c r="K105" i="1"/>
  <c r="P104" i="1"/>
  <c r="K104" i="1"/>
  <c r="K103" i="1"/>
  <c r="P102" i="1"/>
  <c r="K102" i="1"/>
  <c r="P101" i="1"/>
  <c r="K101" i="1"/>
  <c r="P96" i="1"/>
  <c r="P95" i="1"/>
  <c r="P93" i="1"/>
  <c r="K90" i="1"/>
  <c r="K87" i="1"/>
  <c r="K86" i="1"/>
  <c r="P85" i="1"/>
  <c r="K85" i="1"/>
  <c r="P84" i="1"/>
  <c r="K84" i="1"/>
  <c r="P83" i="1"/>
  <c r="K83" i="1"/>
  <c r="P82" i="1"/>
  <c r="K82" i="1"/>
  <c r="L81" i="1"/>
  <c r="P81" i="1" s="1"/>
  <c r="P80" i="1"/>
  <c r="K80" i="1"/>
  <c r="K79" i="1"/>
  <c r="P77" i="1"/>
  <c r="P76" i="1"/>
  <c r="P75" i="1"/>
  <c r="P74" i="1"/>
  <c r="P73" i="1"/>
  <c r="K73" i="1"/>
  <c r="P72" i="1"/>
  <c r="K72" i="1"/>
  <c r="P71" i="1"/>
  <c r="K71" i="1"/>
  <c r="P70" i="1"/>
  <c r="P69" i="1"/>
  <c r="K69" i="1"/>
  <c r="P68" i="1"/>
  <c r="K68" i="1"/>
  <c r="P66" i="1"/>
  <c r="P65" i="1"/>
  <c r="P64" i="1"/>
  <c r="P63" i="1"/>
  <c r="K63" i="1"/>
  <c r="C63" i="1"/>
  <c r="K62" i="1"/>
  <c r="K61" i="1"/>
  <c r="P60" i="1"/>
  <c r="K60" i="1"/>
  <c r="P59" i="1"/>
  <c r="K59" i="1"/>
  <c r="P58" i="1"/>
  <c r="P57" i="1"/>
  <c r="K57" i="1"/>
  <c r="P56" i="1"/>
  <c r="K56" i="1"/>
  <c r="P55" i="1"/>
  <c r="K55" i="1"/>
  <c r="K54" i="1"/>
  <c r="P53" i="1"/>
  <c r="K53" i="1"/>
  <c r="P52" i="1"/>
  <c r="K51" i="1"/>
  <c r="P50" i="1"/>
  <c r="K50" i="1"/>
  <c r="P49" i="1"/>
  <c r="K49" i="1"/>
  <c r="P48" i="1"/>
  <c r="K48" i="1"/>
  <c r="P47" i="1"/>
  <c r="K47" i="1"/>
  <c r="P46" i="1"/>
  <c r="L46" i="1"/>
  <c r="K46" i="1"/>
  <c r="P45" i="1"/>
  <c r="K45" i="1"/>
  <c r="L44" i="1"/>
  <c r="P44" i="1" s="1"/>
  <c r="K44" i="1"/>
  <c r="P42" i="1"/>
  <c r="P41" i="1"/>
  <c r="K41" i="1"/>
  <c r="L40" i="1"/>
  <c r="P40" i="1" s="1"/>
  <c r="P39" i="1"/>
  <c r="K39" i="1"/>
  <c r="K38" i="1"/>
  <c r="P37" i="1"/>
  <c r="K37" i="1"/>
  <c r="P36" i="1"/>
  <c r="K36" i="1"/>
  <c r="P35" i="1"/>
  <c r="K35" i="1"/>
  <c r="K34" i="1"/>
  <c r="P33" i="1"/>
  <c r="K33" i="1"/>
  <c r="P31" i="1"/>
  <c r="K31" i="1"/>
  <c r="P30" i="1"/>
  <c r="K30" i="1"/>
  <c r="K29" i="1"/>
  <c r="P28" i="1"/>
  <c r="K28" i="1"/>
  <c r="P27" i="1"/>
  <c r="K27" i="1"/>
  <c r="K26" i="1"/>
  <c r="P25" i="1"/>
  <c r="K25" i="1"/>
  <c r="P24" i="1"/>
  <c r="P23" i="1"/>
  <c r="P22" i="1"/>
  <c r="P21" i="1"/>
  <c r="K21" i="1"/>
  <c r="P20" i="1"/>
  <c r="K20" i="1"/>
  <c r="P19" i="1"/>
  <c r="K19" i="1"/>
  <c r="P18" i="1"/>
  <c r="P17" i="1"/>
  <c r="P16" i="1"/>
  <c r="P15" i="1"/>
  <c r="K15" i="1"/>
  <c r="P14" i="1"/>
  <c r="K14" i="1"/>
  <c r="P13" i="1"/>
  <c r="K13" i="1"/>
  <c r="P12" i="1"/>
  <c r="K12" i="1"/>
  <c r="K11" i="1"/>
  <c r="P10" i="1"/>
  <c r="P7" i="1"/>
  <c r="K6" i="1"/>
  <c r="P5" i="1"/>
  <c r="K5" i="1"/>
  <c r="P4" i="1"/>
  <c r="K4" i="1"/>
  <c r="P3" i="1"/>
  <c r="P126" i="1" s="1"/>
  <c r="K40" i="1" l="1"/>
  <c r="K81" i="1"/>
</calcChain>
</file>

<file path=xl/sharedStrings.xml><?xml version="1.0" encoding="utf-8"?>
<sst xmlns="http://schemas.openxmlformats.org/spreadsheetml/2006/main" count="837" uniqueCount="314">
  <si>
    <t>VC_ENTIDAD_RUC</t>
  </si>
  <si>
    <t>CH_VEHICULOS_AÑO</t>
  </si>
  <si>
    <t>CH_VEHICULOS_MES</t>
  </si>
  <si>
    <t>CH_VEHICULOS_CLASE</t>
  </si>
  <si>
    <t>VC_VEHICULOS_CLASE</t>
  </si>
  <si>
    <t>VC_VECHICULOS_CHOFER</t>
  </si>
  <si>
    <t>VC_VECHICULOS_ASIGNADO_A</t>
  </si>
  <si>
    <t>VC_CARGO_ACTIVIDAD_OTROS</t>
  </si>
  <si>
    <t>VC_VEHICULOS_TIPO_COMBUSTIBLE</t>
  </si>
  <si>
    <t>VC_VEHICULOS_RECORRIDO</t>
  </si>
  <si>
    <r>
      <t>VC_CANTIDAD_</t>
    </r>
    <r>
      <rPr>
        <b/>
        <sz val="12"/>
        <color indexed="8"/>
        <rFont val="Calibri"/>
        <family val="2"/>
      </rPr>
      <t>PETROLEO</t>
    </r>
  </si>
  <si>
    <r>
      <t>VC_CANTIDAD_</t>
    </r>
    <r>
      <rPr>
        <b/>
        <sz val="12"/>
        <color indexed="8"/>
        <rFont val="Calibri"/>
        <family val="2"/>
      </rPr>
      <t>GASOLINA S/.10.54</t>
    </r>
  </si>
  <si>
    <r>
      <t>VC_CANTIDAD_</t>
    </r>
    <r>
      <rPr>
        <b/>
        <sz val="12"/>
        <color indexed="8"/>
        <rFont val="Calibri"/>
        <family val="2"/>
      </rPr>
      <t>GASOLINA S/.10.80</t>
    </r>
  </si>
  <si>
    <r>
      <t>VC_CANTIDAD_</t>
    </r>
    <r>
      <rPr>
        <b/>
        <sz val="12"/>
        <color indexed="8"/>
        <rFont val="Calibri"/>
        <family val="2"/>
      </rPr>
      <t>GLP</t>
    </r>
  </si>
  <si>
    <t>DC_VEHICULOS_COSTO_COMBUSTIBLE</t>
  </si>
  <si>
    <t>VC_VEHICULOS_SOAT_FEC_VEN</t>
  </si>
  <si>
    <t>VC_VEHICULOS_PLACA</t>
  </si>
  <si>
    <t>MOTO</t>
  </si>
  <si>
    <t>R. RAMIREZ</t>
  </si>
  <si>
    <t>ABASTECIMIENTO</t>
  </si>
  <si>
    <t>LOCAL</t>
  </si>
  <si>
    <t>GASOHOL 90</t>
  </si>
  <si>
    <t>………………………………………..</t>
  </si>
  <si>
    <t>EA - 5579</t>
  </si>
  <si>
    <t>OMNIBUS</t>
  </si>
  <si>
    <t xml:space="preserve">J. SULLON </t>
  </si>
  <si>
    <t>C.P.A</t>
  </si>
  <si>
    <t>TRASLADO DE PERSONAL OBRERO CAMPAÑA ALGODÓN</t>
  </si>
  <si>
    <t>PETROLEO</t>
  </si>
  <si>
    <t>EGB - 031</t>
  </si>
  <si>
    <t xml:space="preserve">                </t>
  </si>
  <si>
    <t>J. SULLON</t>
  </si>
  <si>
    <t>EGB - 045</t>
  </si>
  <si>
    <t>CAMIONETA</t>
  </si>
  <si>
    <t>S. ESPINOZA</t>
  </si>
  <si>
    <t>COMISION SERV . QUERECOTILLO/ PARCELES</t>
  </si>
  <si>
    <t>EGE - 890</t>
  </si>
  <si>
    <t>………………………..</t>
  </si>
  <si>
    <t>FUMIGADORAS</t>
  </si>
  <si>
    <t>P. BENITES</t>
  </si>
  <si>
    <t>APLICACIÓN DE INSECTICIDAS</t>
  </si>
  <si>
    <t>……………………………………….</t>
  </si>
  <si>
    <t>SIN SOAT</t>
  </si>
  <si>
    <t>S/P</t>
  </si>
  <si>
    <t>CUATRIMOTO</t>
  </si>
  <si>
    <t>LABORES PARCELA SAN LORENZO</t>
  </si>
  <si>
    <t>MOTOBOMBA</t>
  </si>
  <si>
    <t>APOYO PARCELA SAN LORENZO</t>
  </si>
  <si>
    <t>J. INFANTE</t>
  </si>
  <si>
    <t xml:space="preserve">ASESORIA JURIDICA </t>
  </si>
  <si>
    <t xml:space="preserve">C. CAYETANO </t>
  </si>
  <si>
    <t>COMISION SERV. SULLANA</t>
  </si>
  <si>
    <t>EGE- 922</t>
  </si>
  <si>
    <t>E.P.G</t>
  </si>
  <si>
    <t>PRACTICA ESTUDIO SECHURA Y ALREDEDORES</t>
  </si>
  <si>
    <t xml:space="preserve">R. VENEGAS </t>
  </si>
  <si>
    <t>PRACTICA ESTUDIOS MANGLARES SECHURA</t>
  </si>
  <si>
    <t>EGB - 036</t>
  </si>
  <si>
    <t>SEPELIO</t>
  </si>
  <si>
    <t>J. TRONCOS/ L. MONTERO</t>
  </si>
  <si>
    <t>PRACTICA ESTUDIOS EMPRESA MINERA MISKIMAYO- BAYOBAR/SEPELIO</t>
  </si>
  <si>
    <t>EGB - 055</t>
  </si>
  <si>
    <t xml:space="preserve">C. GUEVARA </t>
  </si>
  <si>
    <t>LOCAL / COMISION DE SERVICIOS</t>
  </si>
  <si>
    <t>EGL - 613</t>
  </si>
  <si>
    <t>EDITORIAL UNIVERSITARIA</t>
  </si>
  <si>
    <t>A. ALDANA</t>
  </si>
  <si>
    <t>DIRECCION GRAL. ADMINISTRACION</t>
  </si>
  <si>
    <t xml:space="preserve">COMISION SERVICIOS </t>
  </si>
  <si>
    <t>EGE - 913</t>
  </si>
  <si>
    <t>EGL- 636</t>
  </si>
  <si>
    <t xml:space="preserve">H. SANDOVAL </t>
  </si>
  <si>
    <t>ETSUNP</t>
  </si>
  <si>
    <t>TRASLADO COMISION EL ALTO</t>
  </si>
  <si>
    <t>A. GARCIA</t>
  </si>
  <si>
    <t xml:space="preserve">LOCAL </t>
  </si>
  <si>
    <t>OB - 2463</t>
  </si>
  <si>
    <t>………………………….</t>
  </si>
  <si>
    <t>O. VENCES</t>
  </si>
  <si>
    <t>COMISION SAN MIGUEL EL FAIQUE/ EL ALTO</t>
  </si>
  <si>
    <t>…………………</t>
  </si>
  <si>
    <t>P1T - 581</t>
  </si>
  <si>
    <t>IMPRENTA</t>
  </si>
  <si>
    <t>M. MARQUEZ</t>
  </si>
  <si>
    <t>LIMPIEZA DE RODILLOS</t>
  </si>
  <si>
    <t>………………….</t>
  </si>
  <si>
    <t>…………………………..</t>
  </si>
  <si>
    <t>AUTO</t>
  </si>
  <si>
    <t>J. BRUNO</t>
  </si>
  <si>
    <t>F. ADMINISTRACION</t>
  </si>
  <si>
    <t>GLP</t>
  </si>
  <si>
    <t>…………………………………………</t>
  </si>
  <si>
    <t>GF - 208</t>
  </si>
  <si>
    <t>F.ADMINISTRACION</t>
  </si>
  <si>
    <t>PRACTICA A MEDIO PIURA</t>
  </si>
  <si>
    <t>R. VENEGAS / R. CARDOZA</t>
  </si>
  <si>
    <t>PRACTICA DE ESTUDIOS SULLANA / CANCHAQUE</t>
  </si>
  <si>
    <t>J. TRONCOS</t>
  </si>
  <si>
    <t>F. AGRONOMIA</t>
  </si>
  <si>
    <t>PRACTICA DE ESTUDIOS CURA MORI / SAN LORENZO</t>
  </si>
  <si>
    <t>CAMION</t>
  </si>
  <si>
    <t>TRANSPORTE ESTIERCOL</t>
  </si>
  <si>
    <t>EGE - 398</t>
  </si>
  <si>
    <t>COMISION SERVICIOS LA LEGUA / TRANSPORTE FERTILIZANTE</t>
  </si>
  <si>
    <t xml:space="preserve">J. PURIZACA </t>
  </si>
  <si>
    <t>PRACTICA ESTUDIOS PUEBLO NUEVO COLAN</t>
  </si>
  <si>
    <t>EGE - 914</t>
  </si>
  <si>
    <t xml:space="preserve">LOCAL / COMISION SAN LORENZO </t>
  </si>
  <si>
    <t>EGE - 922</t>
  </si>
  <si>
    <t>F. ARQUITECTURA</t>
  </si>
  <si>
    <t xml:space="preserve">PRACTICA ESTUDIOS MONTERO </t>
  </si>
  <si>
    <t>E. RUIZ</t>
  </si>
  <si>
    <t>PRACTICA DE ESTUDIOS CHACHAPOYAS</t>
  </si>
  <si>
    <t>EGB - 056</t>
  </si>
  <si>
    <t>PRACTICA ESTUDIOS MEDIO PIURA</t>
  </si>
  <si>
    <t>R. VENEGAS</t>
  </si>
  <si>
    <t>F. CIENCIAS</t>
  </si>
  <si>
    <t xml:space="preserve">TRASLADO ALUMNOS PAITA </t>
  </si>
  <si>
    <t xml:space="preserve">L. MONTERO </t>
  </si>
  <si>
    <t>PRACTICA ESTUDIOS LA HUACA / TRASLADO DOCENTES Y ALUMNOS PAITA</t>
  </si>
  <si>
    <t xml:space="preserve">E. BRAVO </t>
  </si>
  <si>
    <t>FAC. CIVIL</t>
  </si>
  <si>
    <t>SERVICIO FAC. CIVIL/ LOCAL</t>
  </si>
  <si>
    <t>P3C- 833</t>
  </si>
  <si>
    <t>F. CONTABILIDAD</t>
  </si>
  <si>
    <t>TRASLADO DONACIONES A PENAL RIO SECO</t>
  </si>
  <si>
    <t>DR. YAIPEN</t>
  </si>
  <si>
    <t>F. DERECHO</t>
  </si>
  <si>
    <t>………………..</t>
  </si>
  <si>
    <t>P1A - 016</t>
  </si>
  <si>
    <t>F.DERECHO</t>
  </si>
  <si>
    <t>TRASLADO DE NIÑOS</t>
  </si>
  <si>
    <t>R. CARDOZA</t>
  </si>
  <si>
    <t>F. ECONOMIA</t>
  </si>
  <si>
    <t>EGE - 897</t>
  </si>
  <si>
    <t>F. EDUCACION</t>
  </si>
  <si>
    <t>SUP. ACADEMICA AYPATE - AYABACA</t>
  </si>
  <si>
    <t xml:space="preserve">L. SEMINARIO </t>
  </si>
  <si>
    <t>EGE - 912</t>
  </si>
  <si>
    <t xml:space="preserve">F. ING. INDUSTRIAL </t>
  </si>
  <si>
    <t>TRASLADO CANDIDATAS Y ENCARG. PAITA</t>
  </si>
  <si>
    <t>TRASLADO DELEGACION CHULUCANAS</t>
  </si>
  <si>
    <t>J. REYES</t>
  </si>
  <si>
    <t>EGE - 893</t>
  </si>
  <si>
    <t>F.MINAS</t>
  </si>
  <si>
    <t>J. SUYON</t>
  </si>
  <si>
    <t>F. ING. MINAS</t>
  </si>
  <si>
    <t xml:space="preserve">PRACTICA ESTUDIOS CANCHAQUE </t>
  </si>
  <si>
    <t xml:space="preserve">F. MORAN </t>
  </si>
  <si>
    <t>EGE - 910</t>
  </si>
  <si>
    <t xml:space="preserve">J. TRONCOS </t>
  </si>
  <si>
    <t>F. ING. PESQUERA</t>
  </si>
  <si>
    <t>SEPELIO /PRACTICA ESTUDIOS CURUMUY</t>
  </si>
  <si>
    <t>A. PULACHE</t>
  </si>
  <si>
    <t>EGE - 891</t>
  </si>
  <si>
    <t xml:space="preserve">L. JIMENEZ </t>
  </si>
  <si>
    <t>F. MEDICINA</t>
  </si>
  <si>
    <t>EGE - 911</t>
  </si>
  <si>
    <t>E. RUIZ / J. SULLON</t>
  </si>
  <si>
    <t>F. ZOOTECNIA</t>
  </si>
  <si>
    <t>PRACTICA ESTUDIOS PUEBLO NUEVO COLAN / RINCONADA LLICUAR</t>
  </si>
  <si>
    <t>PRACTICA ESTUDIOS PARQUE KURT BEER</t>
  </si>
  <si>
    <t>D. SAAVEDRA</t>
  </si>
  <si>
    <t xml:space="preserve">E. RUIZ / J. PURIZACA / J. INFANTE </t>
  </si>
  <si>
    <t xml:space="preserve">PRACTICA ESTUDIOS KURT BEER / SULLANA / CASERIO CAÑAS / BAJO PIURA / CAMAL  </t>
  </si>
  <si>
    <t>V. LLACSAHUACHE</t>
  </si>
  <si>
    <t>EGE - 919</t>
  </si>
  <si>
    <t>H. SILVA / A. TRELLES</t>
  </si>
  <si>
    <t xml:space="preserve">GRANJA DE ZOOTECNIA </t>
  </si>
  <si>
    <t>CARGUILLO PASTO PARA GANADO</t>
  </si>
  <si>
    <t>……………..</t>
  </si>
  <si>
    <t>MOTOFURGON</t>
  </si>
  <si>
    <t>H. SILVA</t>
  </si>
  <si>
    <t>TRANSPORTE DE PASTO GRANJA ZOOTECNIA</t>
  </si>
  <si>
    <t>EB - 2998</t>
  </si>
  <si>
    <t>HOSPITAL UNIVERSATARIO</t>
  </si>
  <si>
    <t>H. ZEGARRA</t>
  </si>
  <si>
    <t>IDEPUNP</t>
  </si>
  <si>
    <t>LOCAL/ COMISION SERV. SULLANA</t>
  </si>
  <si>
    <t>EGS - 223</t>
  </si>
  <si>
    <t>IMAGEN INSTITUCIONAL</t>
  </si>
  <si>
    <t>TRASLADO GRUPO FOLKLORICO PIURA</t>
  </si>
  <si>
    <t>EGE- 914</t>
  </si>
  <si>
    <t>INSTITUTO DE CULTURA</t>
  </si>
  <si>
    <t>TRASLADO GRUPOS ARTISTICOS</t>
  </si>
  <si>
    <t>INSTITUTO DE DEPORTES</t>
  </si>
  <si>
    <t xml:space="preserve">APOYO CLUB DEPORTIVO </t>
  </si>
  <si>
    <t>EGF - 437</t>
  </si>
  <si>
    <t>TRACTOR SEGADOR</t>
  </si>
  <si>
    <t>L. FARFAN</t>
  </si>
  <si>
    <t>PODA Y MANTENIMIENTO DE GRAS</t>
  </si>
  <si>
    <t xml:space="preserve">M. FORERO </t>
  </si>
  <si>
    <t>IAC</t>
  </si>
  <si>
    <t xml:space="preserve">APOYO A LA OFICINA </t>
  </si>
  <si>
    <t>……………….</t>
  </si>
  <si>
    <t>P1U - 373</t>
  </si>
  <si>
    <t>L. CALLE</t>
  </si>
  <si>
    <t>INST.DEPORTES</t>
  </si>
  <si>
    <t>FSU - 361</t>
  </si>
  <si>
    <t>S. ABURTO</t>
  </si>
  <si>
    <t>OCARH</t>
  </si>
  <si>
    <t>EGP - 224</t>
  </si>
  <si>
    <t>L. GARCES</t>
  </si>
  <si>
    <t>OCEP</t>
  </si>
  <si>
    <t>P2D - 688</t>
  </si>
  <si>
    <t>OCRAH</t>
  </si>
  <si>
    <t>TRASLADO PERSONAL CANCHAQUE</t>
  </si>
  <si>
    <t>OMNBUS</t>
  </si>
  <si>
    <t>TRASLADO CAPACITADORES SAN LORENZO</t>
  </si>
  <si>
    <t>E.RUIZ/ J. SULLON</t>
  </si>
  <si>
    <t>SIDUNP</t>
  </si>
  <si>
    <t>TRANSPORTE PERSONAL ADMINISTRATIVO</t>
  </si>
  <si>
    <t xml:space="preserve">R. CARDOZA </t>
  </si>
  <si>
    <t>OCIYSG</t>
  </si>
  <si>
    <t>TRANSPORTE PERSONAL ADMINISTRATIVO/ PRACTICA SECHURA</t>
  </si>
  <si>
    <t>E. RUIZ/ J. SULLON/ L. MONTERO/ J. TRONCOS</t>
  </si>
  <si>
    <t>APOYO MINICIPALIDAD PIURA/ SECHURAPARCELA SAN LORENZO/ PRACTICA FAC. MINAS.</t>
  </si>
  <si>
    <t xml:space="preserve">SEPELIO </t>
  </si>
  <si>
    <t>J. PURIZACA/ R. SARANGO</t>
  </si>
  <si>
    <t>RECOJO RESIDUOS SOLIDOS CAMPUS UNP/ TRASLADO RESIDUOS</t>
  </si>
  <si>
    <t>COM. SERVICIOS TERRENOS DONADOS UNP</t>
  </si>
  <si>
    <t>…………………………</t>
  </si>
  <si>
    <t>J. PACHERREZ</t>
  </si>
  <si>
    <t xml:space="preserve">APOYO UNIDAD SEGURIDAD UNP </t>
  </si>
  <si>
    <t>…………….</t>
  </si>
  <si>
    <t>AP - 742 - C</t>
  </si>
  <si>
    <t>VOLQUETE</t>
  </si>
  <si>
    <t>J. PURIZACA</t>
  </si>
  <si>
    <t>RECOJO RESIDUOS SOLIDOS CAMPUS UNP.</t>
  </si>
  <si>
    <t>P1U - 769</t>
  </si>
  <si>
    <t>J. INFANTE / J. PURIZACA</t>
  </si>
  <si>
    <t>TRANSPORTE DOCENTES / PRACTICA ESTUDIOS MARCAVELICA / SEPELIO CHULUCANAS</t>
  </si>
  <si>
    <t xml:space="preserve">CARGADOR FRONTAL </t>
  </si>
  <si>
    <t xml:space="preserve">SR. FALCON </t>
  </si>
  <si>
    <t>APOYO EN TRABAJOS NIVELACION</t>
  </si>
  <si>
    <t>CASETA DE FUERZA</t>
  </si>
  <si>
    <t xml:space="preserve">M. BELTRAN </t>
  </si>
  <si>
    <t>APOYO EN CASO DE EMERGENCIA</t>
  </si>
  <si>
    <t xml:space="preserve">SANEAMIENTO </t>
  </si>
  <si>
    <t>J. CANALES</t>
  </si>
  <si>
    <t>OF.BIENES PATRIMONIALES</t>
  </si>
  <si>
    <t>LIMPIEZA AMBIENTES DEL CAMPUS</t>
  </si>
  <si>
    <t>D. PILCO</t>
  </si>
  <si>
    <t>PODADORAS</t>
  </si>
  <si>
    <t>R. MURGUIA</t>
  </si>
  <si>
    <t>OF.IMAGEN INSTITUCIONAL</t>
  </si>
  <si>
    <t>MOTOS</t>
  </si>
  <si>
    <t>W. SOPLUCO</t>
  </si>
  <si>
    <t>SEGURIDAD EN EL CAMPUS UNP</t>
  </si>
  <si>
    <t>MOTO FURGON</t>
  </si>
  <si>
    <t>TRASLADO DE DESMONTE Y OTROS</t>
  </si>
  <si>
    <t>P6- 3247</t>
  </si>
  <si>
    <t>M. JARAMILLO</t>
  </si>
  <si>
    <t>MANTENIMIENTO GRAS ESTADIO</t>
  </si>
  <si>
    <t>GRUPO ELECTROGENO</t>
  </si>
  <si>
    <t>AUDITORIO II EXAMEN IDEPUNP</t>
  </si>
  <si>
    <t>J. PAIVA</t>
  </si>
  <si>
    <t>MANTENIMIENTO DE CAMIONETA</t>
  </si>
  <si>
    <t>PROEDUNP</t>
  </si>
  <si>
    <t xml:space="preserve">COMISION SERVICIOS SULLANA </t>
  </si>
  <si>
    <t>A. JARAMILLO</t>
  </si>
  <si>
    <t>TRANSPORTE ALUMNOS</t>
  </si>
  <si>
    <t>H. GALVEZ</t>
  </si>
  <si>
    <t>SULLANA</t>
  </si>
  <si>
    <t>EGE - 932</t>
  </si>
  <si>
    <t>PROGRAMAS</t>
  </si>
  <si>
    <t>TRANSPORTE ALUMNOS PROEDUNP SULLANA</t>
  </si>
  <si>
    <t>UI - 8903</t>
  </si>
  <si>
    <t xml:space="preserve">PROYECTO DE INVESTIGACION FIP </t>
  </si>
  <si>
    <t>LOCAL / APOYO CALETAS PESQUERAS</t>
  </si>
  <si>
    <t>EGL - 636</t>
  </si>
  <si>
    <t>L. MONTERO / J. TRONCOS</t>
  </si>
  <si>
    <t xml:space="preserve">RECTORADO </t>
  </si>
  <si>
    <t>APOYO OBRA SOCIAL "BOSCONIA" / APOYO MUNICIPALIDAD CASTILLA</t>
  </si>
  <si>
    <t>COMISION DE SERVICIOS</t>
  </si>
  <si>
    <t>O. ESTRADA</t>
  </si>
  <si>
    <t>……………...</t>
  </si>
  <si>
    <t>EGR - 975</t>
  </si>
  <si>
    <t>………………</t>
  </si>
  <si>
    <t>A. SULLON</t>
  </si>
  <si>
    <t>SERVICIOS RECTORADO/ LOCAL</t>
  </si>
  <si>
    <t>P1U- 438</t>
  </si>
  <si>
    <t>O ESTRADA</t>
  </si>
  <si>
    <t>J. ALBURQUEQUE</t>
  </si>
  <si>
    <t>EGR- 922</t>
  </si>
  <si>
    <t>COMISION SER. RECTORAL/TALARA EL ALTO</t>
  </si>
  <si>
    <t>T2E- 473</t>
  </si>
  <si>
    <t>L. SOSA/O. ESTRADA/ALBURQUEQUE</t>
  </si>
  <si>
    <t>EGB- 172</t>
  </si>
  <si>
    <t>EGE- 898</t>
  </si>
  <si>
    <t>NO ESPECIFICA CONDUCTOR</t>
  </si>
  <si>
    <t>EGA - 922</t>
  </si>
  <si>
    <t>L. YAIPEN</t>
  </si>
  <si>
    <t>SECRETARIA GENERAL</t>
  </si>
  <si>
    <t>P1C - 449</t>
  </si>
  <si>
    <t>W. ARENAS/ E. ARENAS</t>
  </si>
  <si>
    <t>SEDES DESCENTRALIZADAS</t>
  </si>
  <si>
    <t>COM. SERV. TALARA / COORDINACIONES SEDES</t>
  </si>
  <si>
    <t>P1U - 605</t>
  </si>
  <si>
    <t>M. PEREZ</t>
  </si>
  <si>
    <t xml:space="preserve">V. R. ACADEMICO </t>
  </si>
  <si>
    <t>LOCAL/ COMISION TALARA Y PAITA/UNIVERSIDAD LOS ANGELES DE CHIMBOTE.</t>
  </si>
  <si>
    <t>EGL - 645</t>
  </si>
  <si>
    <t xml:space="preserve">I. IMAN </t>
  </si>
  <si>
    <t>COM. SERVICIOS SULLANA</t>
  </si>
  <si>
    <t>……….......</t>
  </si>
  <si>
    <t>P1A - 015</t>
  </si>
  <si>
    <t>V. R. INVESTIGACION</t>
  </si>
  <si>
    <t>APOYO VR. INVESTIGACION</t>
  </si>
  <si>
    <t>EGE- 913</t>
  </si>
  <si>
    <t>L. SOSA</t>
  </si>
  <si>
    <t>LOCAL/ COMISION SERVICIOS/TRASLADO REPRESENTANTES CONCYTEC.</t>
  </si>
  <si>
    <t>EGL - 643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</si>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</sst>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S/.&quot;\ #,##0.00"/>
    <numFmt numFmtId="165" formatCode="#,##0.0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70">
    <xf numFmtId="0" fontId="0" fillId="0" borderId="0" xfId="0"/>
    <xf numFmtId="0" fontId="0" fillId="2" borderId="1" xfId="0" quotePrefix="1" applyNumberFormat="1" applyFill="1" applyBorder="1" applyAlignment="1">
      <alignment horizontal="center" vertical="center" wrapText="1"/>
    </xf>
    <xf numFmtId="4" fontId="0" fillId="2" borderId="1" xfId="0" applyNumberFormat="1" applyFont="1" applyFill="1" applyBorder="1" applyAlignment="1">
      <alignment horizontal="center" vertical="center" wrapText="1"/>
    </xf>
    <xf numFmtId="4" fontId="0" fillId="3" borderId="2" xfId="0" applyNumberFormat="1" applyFont="1" applyFill="1" applyBorder="1" applyAlignment="1">
      <alignment horizontal="center" vertical="center" wrapText="1"/>
    </xf>
    <xf numFmtId="4" fontId="0" fillId="3" borderId="2" xfId="0" applyNumberFormat="1" applyFill="1" applyBorder="1" applyAlignment="1">
      <alignment horizontal="center" vertical="center" wrapText="1"/>
    </xf>
    <xf numFmtId="4" fontId="0" fillId="2" borderId="1" xfId="0" applyNumberFormat="1" applyFill="1" applyBorder="1" applyAlignment="1">
      <alignment horizontal="center" vertical="center" wrapText="1"/>
    </xf>
    <xf numFmtId="0" fontId="0" fillId="0" borderId="1" xfId="0" quotePrefix="1" applyNumberFormat="1" applyFill="1" applyBorder="1" applyAlignment="1">
      <alignment horizontal="right" wrapText="1"/>
    </xf>
    <xf numFmtId="0" fontId="0" fillId="0" borderId="1" xfId="0" quotePrefix="1" applyNumberFormat="1" applyFill="1" applyBorder="1" applyAlignment="1">
      <alignment wrapText="1"/>
    </xf>
    <xf numFmtId="0" fontId="0" fillId="0" borderId="1" xfId="0" applyNumberFormat="1" applyFill="1" applyBorder="1"/>
    <xf numFmtId="0" fontId="0" fillId="0" borderId="1" xfId="0" applyNumberFormat="1" applyFill="1" applyBorder="1" applyAlignment="1"/>
    <xf numFmtId="0" fontId="0" fillId="0" borderId="1" xfId="0" applyNumberFormat="1" applyFill="1" applyBorder="1" applyAlignment="1">
      <alignment wrapText="1"/>
    </xf>
    <xf numFmtId="4" fontId="0" fillId="0" borderId="1" xfId="0" applyNumberFormat="1" applyFill="1" applyBorder="1" applyAlignment="1">
      <alignment wrapText="1"/>
    </xf>
    <xf numFmtId="4" fontId="0" fillId="3" borderId="3" xfId="0" applyNumberFormat="1" applyFont="1" applyFill="1" applyBorder="1" applyAlignment="1">
      <alignment horizontal="right" wrapText="1"/>
    </xf>
    <xf numFmtId="4" fontId="0" fillId="3" borderId="4" xfId="0" applyNumberFormat="1" applyFill="1" applyBorder="1" applyAlignment="1">
      <alignment horizontal="right" vertical="center" wrapText="1"/>
    </xf>
    <xf numFmtId="164" fontId="0" fillId="0" borderId="1" xfId="0" applyNumberFormat="1" applyFill="1" applyBorder="1" applyAlignment="1">
      <alignment horizontal="right" wrapText="1"/>
    </xf>
    <xf numFmtId="14" fontId="0" fillId="0" borderId="1" xfId="0" quotePrefix="1" applyNumberFormat="1" applyFill="1" applyBorder="1" applyAlignment="1">
      <alignment horizontal="right" wrapText="1"/>
    </xf>
    <xf numFmtId="4" fontId="0" fillId="0" borderId="1" xfId="0" applyNumberFormat="1" applyFont="1" applyFill="1" applyBorder="1" applyAlignment="1">
      <alignment wrapText="1"/>
    </xf>
    <xf numFmtId="14" fontId="0" fillId="0" borderId="1" xfId="0" applyNumberFormat="1" applyFill="1" applyBorder="1" applyAlignment="1">
      <alignment horizontal="right" wrapText="1"/>
    </xf>
    <xf numFmtId="4" fontId="0" fillId="0" borderId="1" xfId="0" applyNumberFormat="1" applyFill="1" applyBorder="1" applyAlignment="1">
      <alignment horizontal="right" wrapText="1"/>
    </xf>
    <xf numFmtId="0" fontId="0" fillId="0" borderId="1" xfId="0" applyNumberFormat="1" applyFill="1" applyBorder="1" applyAlignment="1">
      <alignment horizontal="right" wrapText="1"/>
    </xf>
    <xf numFmtId="4" fontId="3" fillId="3" borderId="3" xfId="0" applyNumberFormat="1" applyFont="1" applyFill="1" applyBorder="1" applyAlignment="1">
      <alignment horizontal="right" wrapText="1"/>
    </xf>
    <xf numFmtId="14" fontId="0" fillId="0" borderId="1" xfId="0" applyNumberFormat="1" applyFill="1" applyBorder="1" applyAlignment="1">
      <alignment wrapText="1"/>
    </xf>
    <xf numFmtId="14" fontId="0" fillId="0" borderId="1" xfId="0" applyNumberFormat="1" applyFill="1" applyBorder="1" applyAlignment="1">
      <alignment horizontal="center" wrapText="1"/>
    </xf>
    <xf numFmtId="4" fontId="0" fillId="0" borderId="1" xfId="0" applyNumberFormat="1" applyFill="1" applyBorder="1" applyAlignment="1">
      <alignment horizontal="center" wrapText="1"/>
    </xf>
    <xf numFmtId="0" fontId="4" fillId="0" borderId="1" xfId="0" applyNumberFormat="1" applyFont="1" applyFill="1" applyBorder="1" applyAlignment="1">
      <alignment wrapText="1"/>
    </xf>
    <xf numFmtId="0" fontId="3" fillId="0" borderId="1" xfId="0" quotePrefix="1" applyNumberFormat="1" applyFont="1" applyFill="1" applyBorder="1" applyAlignment="1">
      <alignment horizontal="right" wrapText="1"/>
    </xf>
    <xf numFmtId="0" fontId="3" fillId="0" borderId="1" xfId="0" quotePrefix="1" applyNumberFormat="1" applyFont="1" applyFill="1" applyBorder="1" applyAlignment="1">
      <alignment wrapText="1"/>
    </xf>
    <xf numFmtId="0" fontId="3" fillId="0" borderId="1" xfId="0" applyNumberFormat="1" applyFont="1" applyFill="1" applyBorder="1"/>
    <xf numFmtId="0" fontId="3" fillId="0" borderId="1" xfId="0" applyNumberFormat="1" applyFont="1" applyFill="1" applyBorder="1" applyAlignment="1"/>
    <xf numFmtId="0" fontId="3" fillId="0" borderId="1" xfId="0" applyNumberFormat="1" applyFont="1" applyFill="1" applyBorder="1" applyAlignment="1">
      <alignment wrapText="1"/>
    </xf>
    <xf numFmtId="4" fontId="3" fillId="0" borderId="1" xfId="0" applyNumberFormat="1" applyFont="1" applyFill="1" applyBorder="1" applyAlignment="1">
      <alignment wrapText="1"/>
    </xf>
    <xf numFmtId="4" fontId="3" fillId="3" borderId="4" xfId="0" applyNumberFormat="1" applyFont="1" applyFill="1" applyBorder="1" applyAlignment="1">
      <alignment horizontal="right" vertical="center" wrapText="1"/>
    </xf>
    <xf numFmtId="164" fontId="3" fillId="0" borderId="1" xfId="0" applyNumberFormat="1" applyFont="1" applyFill="1" applyBorder="1" applyAlignment="1">
      <alignment horizontal="right" wrapText="1"/>
    </xf>
    <xf numFmtId="165" fontId="0" fillId="3" borderId="3" xfId="0" applyNumberFormat="1" applyFont="1" applyFill="1" applyBorder="1" applyAlignment="1">
      <alignment horizontal="right" wrapText="1"/>
    </xf>
    <xf numFmtId="14" fontId="0" fillId="0" borderId="1" xfId="0" applyNumberFormat="1" applyFill="1" applyBorder="1" applyAlignment="1">
      <alignment horizontal="right"/>
    </xf>
    <xf numFmtId="4" fontId="0" fillId="3" borderId="4" xfId="0" applyNumberFormat="1" applyFont="1" applyFill="1" applyBorder="1" applyAlignment="1">
      <alignment horizontal="right" wrapText="1"/>
    </xf>
    <xf numFmtId="0" fontId="0" fillId="0" borderId="1" xfId="0" applyNumberFormat="1" applyFill="1" applyBorder="1" applyAlignment="1">
      <alignment horizontal="center" wrapText="1"/>
    </xf>
    <xf numFmtId="14" fontId="0" fillId="0" borderId="1" xfId="0" applyNumberFormat="1" applyFill="1" applyBorder="1" applyAlignment="1">
      <alignment horizontal="center"/>
    </xf>
    <xf numFmtId="0" fontId="0" fillId="4" borderId="1" xfId="0" applyNumberFormat="1" applyFill="1" applyBorder="1" applyAlignment="1"/>
    <xf numFmtId="0" fontId="0" fillId="4" borderId="1" xfId="0" applyNumberFormat="1" applyFill="1" applyBorder="1"/>
    <xf numFmtId="0" fontId="0" fillId="4" borderId="1" xfId="0" applyNumberFormat="1" applyFill="1" applyBorder="1" applyAlignment="1">
      <alignment wrapText="1"/>
    </xf>
    <xf numFmtId="4" fontId="0" fillId="4" borderId="1" xfId="0" applyNumberFormat="1" applyFont="1" applyFill="1" applyBorder="1" applyAlignment="1">
      <alignment wrapText="1"/>
    </xf>
    <xf numFmtId="165" fontId="0" fillId="3" borderId="4" xfId="0" applyNumberFormat="1" applyFill="1" applyBorder="1" applyAlignment="1">
      <alignment horizontal="right" vertical="center" wrapText="1"/>
    </xf>
    <xf numFmtId="0" fontId="0" fillId="2" borderId="1" xfId="0" applyNumberFormat="1" applyFill="1" applyBorder="1" applyAlignment="1">
      <alignment wrapText="1"/>
    </xf>
    <xf numFmtId="0" fontId="0" fillId="0" borderId="2" xfId="0" applyNumberFormat="1" applyFill="1" applyBorder="1"/>
    <xf numFmtId="0" fontId="0" fillId="0" borderId="2" xfId="0" quotePrefix="1" applyNumberFormat="1" applyFill="1" applyBorder="1" applyAlignment="1">
      <alignment horizontal="right" wrapText="1"/>
    </xf>
    <xf numFmtId="0" fontId="0" fillId="0" borderId="2" xfId="0" quotePrefix="1" applyNumberFormat="1" applyFill="1" applyBorder="1" applyAlignment="1">
      <alignment wrapText="1"/>
    </xf>
    <xf numFmtId="0" fontId="0" fillId="0" borderId="2" xfId="0" applyNumberFormat="1" applyFill="1" applyBorder="1" applyAlignment="1"/>
    <xf numFmtId="0" fontId="0" fillId="0" borderId="2" xfId="0" applyNumberFormat="1" applyFill="1" applyBorder="1" applyAlignment="1">
      <alignment wrapText="1"/>
    </xf>
    <xf numFmtId="4" fontId="0" fillId="0" borderId="2" xfId="0" applyNumberFormat="1" applyFont="1" applyFill="1" applyBorder="1" applyAlignment="1">
      <alignment wrapText="1"/>
    </xf>
    <xf numFmtId="4" fontId="0" fillId="3" borderId="2" xfId="0" applyNumberFormat="1" applyFont="1" applyFill="1" applyBorder="1" applyAlignment="1">
      <alignment horizontal="right" wrapText="1"/>
    </xf>
    <xf numFmtId="4" fontId="0" fillId="3" borderId="2" xfId="0" applyNumberFormat="1" applyFill="1" applyBorder="1" applyAlignment="1">
      <alignment horizontal="right" vertical="center" wrapText="1"/>
    </xf>
    <xf numFmtId="164" fontId="0" fillId="0" borderId="2" xfId="0" applyNumberFormat="1" applyFill="1" applyBorder="1" applyAlignment="1">
      <alignment horizontal="right" wrapText="1"/>
    </xf>
    <xf numFmtId="14" fontId="0" fillId="0" borderId="2" xfId="0" applyNumberFormat="1" applyFill="1" applyBorder="1" applyAlignment="1">
      <alignment horizontal="right" wrapText="1"/>
    </xf>
    <xf numFmtId="0" fontId="0" fillId="0" borderId="0" xfId="0" quotePrefix="1" applyNumberFormat="1" applyFont="1" applyFill="1" applyAlignment="1">
      <alignment horizontal="right"/>
    </xf>
    <xf numFmtId="0" fontId="0" fillId="0" borderId="0" xfId="0" quotePrefix="1" applyNumberFormat="1" applyFont="1" applyFill="1" applyAlignment="1"/>
    <xf numFmtId="0" fontId="0" fillId="0" borderId="0" xfId="0" quotePrefix="1" applyNumberFormat="1" applyFont="1" applyFill="1" applyAlignment="1">
      <alignment horizontal="left"/>
    </xf>
    <xf numFmtId="14" fontId="6" fillId="0" borderId="0" xfId="1" applyNumberFormat="1" applyFont="1" applyFill="1" applyBorder="1" applyAlignment="1">
      <alignment horizontal="left"/>
    </xf>
    <xf numFmtId="0" fontId="6" fillId="0" borderId="0" xfId="1" applyFont="1" applyFill="1" applyBorder="1" applyAlignment="1">
      <alignment horizontal="left"/>
    </xf>
    <xf numFmtId="4" fontId="7" fillId="0" borderId="5" xfId="1" applyNumberFormat="1" applyFont="1" applyFill="1" applyBorder="1" applyAlignment="1"/>
    <xf numFmtId="4" fontId="7" fillId="3" borderId="5" xfId="1" applyNumberFormat="1" applyFont="1" applyFill="1" applyBorder="1" applyAlignment="1">
      <alignment horizontal="right"/>
    </xf>
    <xf numFmtId="164" fontId="8" fillId="0" borderId="5" xfId="1" applyNumberFormat="1" applyFont="1" applyFill="1" applyBorder="1" applyAlignment="1">
      <alignment horizontal="right"/>
    </xf>
    <xf numFmtId="165" fontId="7" fillId="0" borderId="0" xfId="1" applyNumberFormat="1" applyFont="1" applyFill="1" applyBorder="1" applyAlignment="1">
      <alignment horizontal="right"/>
    </xf>
    <xf numFmtId="0" fontId="0" fillId="0" borderId="0" xfId="0" applyFill="1"/>
    <xf numFmtId="0" fontId="1" fillId="0" borderId="0" xfId="0" applyFont="1"/>
    <xf numFmtId="164" fontId="9" fillId="0" borderId="0" xfId="0" applyNumberFormat="1" applyFont="1"/>
    <xf numFmtId="164" fontId="9" fillId="0" borderId="0" xfId="0" applyNumberFormat="1" applyFont="1" applyFill="1"/>
    <xf numFmtId="164" fontId="8" fillId="0" borderId="0" xfId="0" applyNumberFormat="1" applyFont="1" applyFill="1"/>
    <xf numFmtId="4" fontId="0" fillId="0" borderId="0" xfId="0" applyNumberFormat="1"/>
    <xf numFmtId="0" fontId="0" fillId="0" borderId="0" xfId="0" applyAlignment="1"/>
  </cellXfs>
  <cellStyles count="2">
    <cellStyle name="Normal" xfId="0" builtinId="0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130"/>
  <sheetViews>
    <sheetView tabSelected="1" workbookViewId="0">
      <selection activeCell="C2" sqref="C2"/>
    </sheetView>
  </sheetViews>
  <sheetFormatPr baseColWidth="10" defaultRowHeight="15" x14ac:dyDescent="0.25"/>
  <cols>
    <col min="2" max="2" width="13.5703125" customWidth="1"/>
  </cols>
  <sheetData>
    <row r="2" spans="2:18" ht="62.25" x14ac:dyDescent="0.25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2" t="s">
        <v>9</v>
      </c>
      <c r="L2" s="3" t="s">
        <v>10</v>
      </c>
      <c r="M2" s="4" t="s">
        <v>11</v>
      </c>
      <c r="N2" s="4" t="s">
        <v>12</v>
      </c>
      <c r="O2" s="4" t="s">
        <v>13</v>
      </c>
      <c r="P2" s="5" t="s">
        <v>14</v>
      </c>
      <c r="Q2" s="1" t="s">
        <v>15</v>
      </c>
      <c r="R2" s="1" t="s">
        <v>16</v>
      </c>
    </row>
    <row r="3" spans="2:18" ht="45" x14ac:dyDescent="0.25">
      <c r="B3" s="6">
        <v>20172606777</v>
      </c>
      <c r="C3" s="7">
        <v>2011</v>
      </c>
      <c r="D3" s="6">
        <v>1</v>
      </c>
      <c r="E3" s="6">
        <v>1</v>
      </c>
      <c r="F3" s="8" t="s">
        <v>17</v>
      </c>
      <c r="G3" s="9" t="s">
        <v>18</v>
      </c>
      <c r="H3" s="8" t="s">
        <v>19</v>
      </c>
      <c r="I3" s="8" t="s">
        <v>20</v>
      </c>
      <c r="J3" s="10" t="s">
        <v>21</v>
      </c>
      <c r="K3" s="11" t="s">
        <v>22</v>
      </c>
      <c r="L3" s="12"/>
      <c r="M3" s="12"/>
      <c r="N3" s="12">
        <v>16</v>
      </c>
      <c r="O3" s="13"/>
      <c r="P3" s="14">
        <f>10.8*N3</f>
        <v>172.8</v>
      </c>
      <c r="Q3" s="15">
        <v>42722</v>
      </c>
      <c r="R3" s="10" t="s">
        <v>23</v>
      </c>
    </row>
    <row r="4" spans="2:18" x14ac:dyDescent="0.25">
      <c r="B4" s="6">
        <v>20172606777</v>
      </c>
      <c r="C4" s="7">
        <v>2009</v>
      </c>
      <c r="D4" s="6">
        <v>1</v>
      </c>
      <c r="E4" s="6">
        <v>1</v>
      </c>
      <c r="F4" s="8" t="s">
        <v>24</v>
      </c>
      <c r="G4" s="9" t="s">
        <v>25</v>
      </c>
      <c r="H4" s="8" t="s">
        <v>26</v>
      </c>
      <c r="I4" s="8" t="s">
        <v>27</v>
      </c>
      <c r="J4" s="10" t="s">
        <v>28</v>
      </c>
      <c r="K4" s="16">
        <f>12*L4</f>
        <v>1104</v>
      </c>
      <c r="L4" s="12">
        <v>92</v>
      </c>
      <c r="M4" s="12"/>
      <c r="N4" s="12"/>
      <c r="O4" s="13"/>
      <c r="P4" s="14">
        <f>8.94*L4</f>
        <v>822.4799999999999</v>
      </c>
      <c r="Q4" s="15">
        <v>42722</v>
      </c>
      <c r="R4" s="10" t="s">
        <v>29</v>
      </c>
    </row>
    <row r="5" spans="2:18" x14ac:dyDescent="0.25">
      <c r="B5" s="6">
        <v>20172606777</v>
      </c>
      <c r="C5" s="7">
        <v>2009</v>
      </c>
      <c r="D5" s="6">
        <v>1</v>
      </c>
      <c r="E5" s="6" t="s">
        <v>30</v>
      </c>
      <c r="F5" s="8" t="s">
        <v>24</v>
      </c>
      <c r="G5" s="9" t="s">
        <v>31</v>
      </c>
      <c r="H5" s="8" t="s">
        <v>26</v>
      </c>
      <c r="I5" s="8" t="s">
        <v>27</v>
      </c>
      <c r="J5" s="10" t="s">
        <v>28</v>
      </c>
      <c r="K5" s="16">
        <f>12*L5</f>
        <v>2172</v>
      </c>
      <c r="L5" s="12">
        <v>181</v>
      </c>
      <c r="M5" s="12"/>
      <c r="N5" s="12"/>
      <c r="O5" s="13"/>
      <c r="P5" s="14">
        <f>8.94*L5</f>
        <v>1618.1399999999999</v>
      </c>
      <c r="Q5" s="15">
        <v>42722</v>
      </c>
      <c r="R5" s="10" t="s">
        <v>32</v>
      </c>
    </row>
    <row r="6" spans="2:18" x14ac:dyDescent="0.25">
      <c r="B6" s="6">
        <v>20172606777</v>
      </c>
      <c r="C6" s="7">
        <v>1995</v>
      </c>
      <c r="D6" s="6">
        <v>1</v>
      </c>
      <c r="E6" s="6">
        <v>1</v>
      </c>
      <c r="F6" s="8" t="s">
        <v>33</v>
      </c>
      <c r="G6" s="9" t="s">
        <v>34</v>
      </c>
      <c r="H6" s="8" t="s">
        <v>26</v>
      </c>
      <c r="I6" s="8" t="s">
        <v>35</v>
      </c>
      <c r="J6" s="10" t="s">
        <v>28</v>
      </c>
      <c r="K6" s="16">
        <f>25*L6</f>
        <v>0</v>
      </c>
      <c r="L6" s="12"/>
      <c r="M6" s="12"/>
      <c r="N6" s="12"/>
      <c r="O6" s="13"/>
      <c r="P6" s="14"/>
      <c r="Q6" s="17">
        <v>42722</v>
      </c>
      <c r="R6" s="10" t="s">
        <v>36</v>
      </c>
    </row>
    <row r="7" spans="2:18" ht="45" x14ac:dyDescent="0.25">
      <c r="B7" s="6">
        <v>20172606777</v>
      </c>
      <c r="C7" s="10" t="s">
        <v>37</v>
      </c>
      <c r="D7" s="6">
        <v>1</v>
      </c>
      <c r="E7" s="6">
        <v>1</v>
      </c>
      <c r="F7" s="8" t="s">
        <v>38</v>
      </c>
      <c r="G7" s="9" t="s">
        <v>39</v>
      </c>
      <c r="H7" s="8" t="s">
        <v>26</v>
      </c>
      <c r="I7" s="8" t="s">
        <v>40</v>
      </c>
      <c r="J7" s="10" t="s">
        <v>21</v>
      </c>
      <c r="K7" s="11" t="s">
        <v>41</v>
      </c>
      <c r="L7" s="12"/>
      <c r="M7" s="12"/>
      <c r="N7" s="12">
        <v>20</v>
      </c>
      <c r="O7" s="13"/>
      <c r="P7" s="18">
        <f>10.8*N7</f>
        <v>216</v>
      </c>
      <c r="Q7" s="17" t="s">
        <v>42</v>
      </c>
      <c r="R7" s="10" t="s">
        <v>43</v>
      </c>
    </row>
    <row r="8" spans="2:18" ht="45" x14ac:dyDescent="0.25">
      <c r="B8" s="6">
        <v>20172606777</v>
      </c>
      <c r="C8" s="10" t="s">
        <v>37</v>
      </c>
      <c r="D8" s="6">
        <v>1</v>
      </c>
      <c r="E8" s="6">
        <v>1</v>
      </c>
      <c r="F8" s="8" t="s">
        <v>44</v>
      </c>
      <c r="G8" s="9" t="s">
        <v>39</v>
      </c>
      <c r="H8" s="8" t="s">
        <v>26</v>
      </c>
      <c r="I8" s="8" t="s">
        <v>45</v>
      </c>
      <c r="J8" s="10"/>
      <c r="K8" s="11" t="s">
        <v>41</v>
      </c>
      <c r="L8" s="12"/>
      <c r="M8" s="12"/>
      <c r="N8" s="12"/>
      <c r="O8" s="13"/>
      <c r="P8" s="18"/>
      <c r="Q8" s="17">
        <v>42722</v>
      </c>
      <c r="R8" s="10" t="s">
        <v>43</v>
      </c>
    </row>
    <row r="9" spans="2:18" ht="45" x14ac:dyDescent="0.25">
      <c r="B9" s="6">
        <v>20172606777</v>
      </c>
      <c r="C9" s="10" t="s">
        <v>37</v>
      </c>
      <c r="D9" s="6">
        <v>1</v>
      </c>
      <c r="E9" s="6">
        <v>1</v>
      </c>
      <c r="F9" s="8" t="s">
        <v>46</v>
      </c>
      <c r="G9" s="9" t="s">
        <v>39</v>
      </c>
      <c r="H9" s="8" t="s">
        <v>26</v>
      </c>
      <c r="I9" s="8" t="s">
        <v>47</v>
      </c>
      <c r="J9" s="10" t="s">
        <v>28</v>
      </c>
      <c r="K9" s="11" t="s">
        <v>41</v>
      </c>
      <c r="L9" s="12"/>
      <c r="M9" s="12"/>
      <c r="N9" s="12"/>
      <c r="O9" s="13"/>
      <c r="P9" s="14"/>
      <c r="Q9" s="17" t="s">
        <v>42</v>
      </c>
      <c r="R9" s="10" t="s">
        <v>43</v>
      </c>
    </row>
    <row r="10" spans="2:18" ht="45" x14ac:dyDescent="0.25">
      <c r="B10" s="6">
        <v>20172606777</v>
      </c>
      <c r="C10" s="10" t="s">
        <v>37</v>
      </c>
      <c r="D10" s="6">
        <v>1</v>
      </c>
      <c r="E10" s="6">
        <v>1</v>
      </c>
      <c r="F10" s="8" t="s">
        <v>33</v>
      </c>
      <c r="G10" s="9" t="s">
        <v>48</v>
      </c>
      <c r="H10" s="8" t="s">
        <v>49</v>
      </c>
      <c r="I10" s="8" t="s">
        <v>20</v>
      </c>
      <c r="J10" s="10" t="s">
        <v>21</v>
      </c>
      <c r="K10" s="11" t="s">
        <v>41</v>
      </c>
      <c r="L10" s="12"/>
      <c r="M10" s="12"/>
      <c r="N10" s="12"/>
      <c r="O10" s="13"/>
      <c r="P10" s="14">
        <f>10.23*N10</f>
        <v>0</v>
      </c>
      <c r="Q10" s="17" t="s">
        <v>42</v>
      </c>
      <c r="R10" s="10" t="s">
        <v>43</v>
      </c>
    </row>
    <row r="11" spans="2:18" x14ac:dyDescent="0.25">
      <c r="B11" s="6">
        <v>20172606777</v>
      </c>
      <c r="C11" s="10">
        <v>1993</v>
      </c>
      <c r="D11" s="6">
        <v>1</v>
      </c>
      <c r="E11" s="6">
        <v>1</v>
      </c>
      <c r="F11" s="8" t="s">
        <v>33</v>
      </c>
      <c r="G11" s="9" t="s">
        <v>50</v>
      </c>
      <c r="H11" s="8" t="s">
        <v>26</v>
      </c>
      <c r="I11" s="8" t="s">
        <v>51</v>
      </c>
      <c r="J11" s="10" t="s">
        <v>28</v>
      </c>
      <c r="K11" s="16">
        <f>12*L11</f>
        <v>0</v>
      </c>
      <c r="L11" s="12"/>
      <c r="M11" s="12"/>
      <c r="N11" s="12"/>
      <c r="O11" s="13"/>
      <c r="P11" s="14"/>
      <c r="Q11" s="17">
        <v>42722</v>
      </c>
      <c r="R11" s="10" t="s">
        <v>52</v>
      </c>
    </row>
    <row r="12" spans="2:18" x14ac:dyDescent="0.25">
      <c r="B12" s="6">
        <v>20172606777</v>
      </c>
      <c r="C12" s="7">
        <v>2009</v>
      </c>
      <c r="D12" s="6">
        <v>1</v>
      </c>
      <c r="E12" s="6">
        <v>1</v>
      </c>
      <c r="F12" s="8" t="s">
        <v>24</v>
      </c>
      <c r="G12" s="9" t="s">
        <v>31</v>
      </c>
      <c r="H12" s="8" t="s">
        <v>53</v>
      </c>
      <c r="I12" s="8" t="s">
        <v>54</v>
      </c>
      <c r="J12" s="10" t="s">
        <v>28</v>
      </c>
      <c r="K12" s="16">
        <f>12*L12</f>
        <v>480</v>
      </c>
      <c r="L12" s="12">
        <v>40</v>
      </c>
      <c r="M12" s="12"/>
      <c r="N12" s="12"/>
      <c r="O12" s="13"/>
      <c r="P12" s="14">
        <f>8.94*L12</f>
        <v>357.59999999999997</v>
      </c>
      <c r="Q12" s="15">
        <v>42722</v>
      </c>
      <c r="R12" s="10" t="s">
        <v>29</v>
      </c>
    </row>
    <row r="13" spans="2:18" x14ac:dyDescent="0.25">
      <c r="B13" s="6">
        <v>20172606777</v>
      </c>
      <c r="C13" s="7">
        <v>2009</v>
      </c>
      <c r="D13" s="6">
        <v>1</v>
      </c>
      <c r="E13" s="6">
        <v>1</v>
      </c>
      <c r="F13" s="8" t="s">
        <v>24</v>
      </c>
      <c r="G13" s="9" t="s">
        <v>55</v>
      </c>
      <c r="H13" s="8" t="s">
        <v>53</v>
      </c>
      <c r="I13" s="8" t="s">
        <v>56</v>
      </c>
      <c r="J13" s="10" t="s">
        <v>28</v>
      </c>
      <c r="K13" s="16">
        <f>12*L13</f>
        <v>120</v>
      </c>
      <c r="L13" s="12">
        <v>10</v>
      </c>
      <c r="M13" s="12"/>
      <c r="N13" s="12"/>
      <c r="O13" s="13"/>
      <c r="P13" s="14">
        <f>8.94*L13</f>
        <v>89.399999999999991</v>
      </c>
      <c r="Q13" s="17">
        <v>42722</v>
      </c>
      <c r="R13" s="10" t="s">
        <v>57</v>
      </c>
    </row>
    <row r="14" spans="2:18" x14ac:dyDescent="0.25">
      <c r="B14" s="6">
        <v>20172606777</v>
      </c>
      <c r="C14" s="7">
        <v>2009</v>
      </c>
      <c r="D14" s="6">
        <v>1</v>
      </c>
      <c r="E14" s="6">
        <v>1</v>
      </c>
      <c r="F14" s="8" t="s">
        <v>24</v>
      </c>
      <c r="G14" s="9" t="s">
        <v>48</v>
      </c>
      <c r="H14" s="8" t="s">
        <v>53</v>
      </c>
      <c r="I14" s="8" t="s">
        <v>58</v>
      </c>
      <c r="J14" s="10" t="s">
        <v>28</v>
      </c>
      <c r="K14" s="16">
        <f>12*L14</f>
        <v>0</v>
      </c>
      <c r="L14" s="12"/>
      <c r="M14" s="12"/>
      <c r="N14" s="12"/>
      <c r="O14" s="13"/>
      <c r="P14" s="14">
        <f>8.87*L14</f>
        <v>0</v>
      </c>
      <c r="Q14" s="15">
        <v>42722</v>
      </c>
      <c r="R14" s="10" t="s">
        <v>32</v>
      </c>
    </row>
    <row r="15" spans="2:18" x14ac:dyDescent="0.25">
      <c r="B15" s="6">
        <v>20172606777</v>
      </c>
      <c r="C15" s="7">
        <v>2009</v>
      </c>
      <c r="D15" s="6">
        <v>1</v>
      </c>
      <c r="E15" s="6">
        <v>1</v>
      </c>
      <c r="F15" s="8" t="s">
        <v>24</v>
      </c>
      <c r="G15" s="9" t="s">
        <v>59</v>
      </c>
      <c r="H15" s="8" t="s">
        <v>53</v>
      </c>
      <c r="I15" s="8" t="s">
        <v>60</v>
      </c>
      <c r="J15" s="10" t="s">
        <v>28</v>
      </c>
      <c r="K15" s="16">
        <f>12*L15</f>
        <v>420</v>
      </c>
      <c r="L15" s="12">
        <v>35</v>
      </c>
      <c r="M15" s="12"/>
      <c r="N15" s="12"/>
      <c r="O15" s="13"/>
      <c r="P15" s="14">
        <f>8.94*L15</f>
        <v>312.89999999999998</v>
      </c>
      <c r="Q15" s="17">
        <v>42722</v>
      </c>
      <c r="R15" s="10" t="s">
        <v>61</v>
      </c>
    </row>
    <row r="16" spans="2:18" x14ac:dyDescent="0.25">
      <c r="B16" s="6">
        <v>20172606777</v>
      </c>
      <c r="C16" s="7">
        <v>2012</v>
      </c>
      <c r="D16" s="6">
        <v>1</v>
      </c>
      <c r="E16" s="6">
        <v>1</v>
      </c>
      <c r="F16" s="8" t="s">
        <v>33</v>
      </c>
      <c r="G16" s="9" t="s">
        <v>62</v>
      </c>
      <c r="H16" s="8" t="s">
        <v>53</v>
      </c>
      <c r="I16" s="8" t="s">
        <v>63</v>
      </c>
      <c r="J16" s="10" t="s">
        <v>28</v>
      </c>
      <c r="K16" s="16"/>
      <c r="L16" s="12">
        <v>35</v>
      </c>
      <c r="M16" s="12"/>
      <c r="N16" s="12"/>
      <c r="O16" s="13"/>
      <c r="P16" s="14">
        <f>8.94*L16</f>
        <v>312.89999999999998</v>
      </c>
      <c r="Q16" s="17">
        <v>42722</v>
      </c>
      <c r="R16" s="10" t="s">
        <v>64</v>
      </c>
    </row>
    <row r="17" spans="2:18" ht="30" x14ac:dyDescent="0.25">
      <c r="B17" s="6"/>
      <c r="C17" s="7"/>
      <c r="D17" s="6"/>
      <c r="E17" s="6"/>
      <c r="F17" s="8"/>
      <c r="G17" s="9" t="s">
        <v>62</v>
      </c>
      <c r="H17" s="8" t="s">
        <v>65</v>
      </c>
      <c r="I17" s="8"/>
      <c r="J17" s="10" t="s">
        <v>21</v>
      </c>
      <c r="K17" s="16"/>
      <c r="L17" s="12"/>
      <c r="M17" s="12"/>
      <c r="N17" s="12">
        <v>3</v>
      </c>
      <c r="O17" s="13"/>
      <c r="P17" s="14">
        <f>10.8*N17</f>
        <v>32.400000000000006</v>
      </c>
      <c r="Q17" s="17"/>
      <c r="R17" s="10"/>
    </row>
    <row r="18" spans="2:18" x14ac:dyDescent="0.25">
      <c r="B18" s="6">
        <v>20172606777</v>
      </c>
      <c r="C18" s="7">
        <v>1997</v>
      </c>
      <c r="D18" s="6">
        <v>1</v>
      </c>
      <c r="E18" s="6">
        <v>1</v>
      </c>
      <c r="F18" s="8" t="s">
        <v>33</v>
      </c>
      <c r="G18" s="9" t="s">
        <v>66</v>
      </c>
      <c r="H18" s="8" t="s">
        <v>67</v>
      </c>
      <c r="I18" s="8" t="s">
        <v>68</v>
      </c>
      <c r="J18" s="10" t="s">
        <v>28</v>
      </c>
      <c r="K18" s="16"/>
      <c r="L18" s="12">
        <v>50</v>
      </c>
      <c r="M18" s="12"/>
      <c r="N18" s="12"/>
      <c r="O18" s="13"/>
      <c r="P18" s="18">
        <f>8.94*L18</f>
        <v>447</v>
      </c>
      <c r="Q18" s="19" t="s">
        <v>42</v>
      </c>
      <c r="R18" s="10" t="s">
        <v>69</v>
      </c>
    </row>
    <row r="19" spans="2:18" x14ac:dyDescent="0.25">
      <c r="B19" s="6">
        <v>20172606777</v>
      </c>
      <c r="C19" s="7">
        <v>2012</v>
      </c>
      <c r="D19" s="6">
        <v>1</v>
      </c>
      <c r="E19" s="6">
        <v>1</v>
      </c>
      <c r="F19" s="8" t="s">
        <v>24</v>
      </c>
      <c r="G19" s="9" t="s">
        <v>66</v>
      </c>
      <c r="H19" s="8" t="s">
        <v>67</v>
      </c>
      <c r="I19" s="8" t="s">
        <v>20</v>
      </c>
      <c r="J19" s="10" t="s">
        <v>28</v>
      </c>
      <c r="K19" s="16">
        <f>12*L19</f>
        <v>480</v>
      </c>
      <c r="L19" s="20">
        <v>40</v>
      </c>
      <c r="M19" s="20"/>
      <c r="N19" s="20"/>
      <c r="O19" s="13"/>
      <c r="P19" s="14">
        <f>8.94*L19</f>
        <v>357.59999999999997</v>
      </c>
      <c r="Q19" s="15">
        <v>42722</v>
      </c>
      <c r="R19" s="10" t="s">
        <v>70</v>
      </c>
    </row>
    <row r="20" spans="2:18" x14ac:dyDescent="0.25">
      <c r="B20" s="6">
        <v>20172606777</v>
      </c>
      <c r="C20" s="7">
        <v>2012</v>
      </c>
      <c r="D20" s="6">
        <v>1</v>
      </c>
      <c r="E20" s="6">
        <v>1</v>
      </c>
      <c r="F20" s="8" t="s">
        <v>33</v>
      </c>
      <c r="G20" s="9" t="s">
        <v>71</v>
      </c>
      <c r="H20" s="8" t="s">
        <v>72</v>
      </c>
      <c r="I20" s="8" t="s">
        <v>73</v>
      </c>
      <c r="J20" s="10" t="s">
        <v>28</v>
      </c>
      <c r="K20" s="16">
        <f>30*L20</f>
        <v>150</v>
      </c>
      <c r="L20" s="12">
        <v>5</v>
      </c>
      <c r="M20" s="12"/>
      <c r="N20" s="12"/>
      <c r="O20" s="13"/>
      <c r="P20" s="14">
        <f>8.94*L20</f>
        <v>44.699999999999996</v>
      </c>
      <c r="Q20" s="17">
        <v>42722</v>
      </c>
      <c r="R20" s="10" t="s">
        <v>64</v>
      </c>
    </row>
    <row r="21" spans="2:18" x14ac:dyDescent="0.25">
      <c r="B21" s="6">
        <v>20172606777</v>
      </c>
      <c r="C21" s="7">
        <v>1998</v>
      </c>
      <c r="D21" s="6">
        <v>1</v>
      </c>
      <c r="E21" s="6">
        <v>1</v>
      </c>
      <c r="F21" s="8" t="s">
        <v>33</v>
      </c>
      <c r="G21" s="9" t="s">
        <v>74</v>
      </c>
      <c r="H21" s="8" t="s">
        <v>72</v>
      </c>
      <c r="I21" s="8" t="s">
        <v>75</v>
      </c>
      <c r="J21" s="10" t="s">
        <v>28</v>
      </c>
      <c r="K21" s="16">
        <f>25*L21</f>
        <v>250</v>
      </c>
      <c r="L21" s="12">
        <v>10</v>
      </c>
      <c r="M21" s="12"/>
      <c r="N21" s="12"/>
      <c r="O21" s="13"/>
      <c r="P21" s="14">
        <f>8.94*L21</f>
        <v>89.399999999999991</v>
      </c>
      <c r="Q21" s="17">
        <v>42722</v>
      </c>
      <c r="R21" s="21" t="s">
        <v>76</v>
      </c>
    </row>
    <row r="22" spans="2:18" ht="45" x14ac:dyDescent="0.25">
      <c r="B22" s="6">
        <v>20172606777</v>
      </c>
      <c r="C22" s="10" t="s">
        <v>77</v>
      </c>
      <c r="D22" s="6">
        <v>1</v>
      </c>
      <c r="E22" s="6">
        <v>1</v>
      </c>
      <c r="F22" s="8" t="s">
        <v>33</v>
      </c>
      <c r="G22" s="9" t="s">
        <v>78</v>
      </c>
      <c r="H22" s="8" t="s">
        <v>72</v>
      </c>
      <c r="I22" s="8" t="s">
        <v>79</v>
      </c>
      <c r="J22" s="10" t="s">
        <v>21</v>
      </c>
      <c r="K22" s="11" t="s">
        <v>22</v>
      </c>
      <c r="L22" s="12"/>
      <c r="M22" s="12">
        <v>7</v>
      </c>
      <c r="N22" s="12">
        <v>55</v>
      </c>
      <c r="O22" s="13"/>
      <c r="P22" s="18">
        <f>10.54*M22+10.8*N22</f>
        <v>667.78</v>
      </c>
      <c r="Q22" s="22" t="s">
        <v>80</v>
      </c>
      <c r="R22" s="10" t="s">
        <v>81</v>
      </c>
    </row>
    <row r="23" spans="2:18" ht="45" x14ac:dyDescent="0.25">
      <c r="B23" s="6">
        <v>20172606777</v>
      </c>
      <c r="C23" s="10" t="s">
        <v>77</v>
      </c>
      <c r="D23" s="6">
        <v>1</v>
      </c>
      <c r="E23" s="6">
        <v>1</v>
      </c>
      <c r="F23" s="8" t="s">
        <v>82</v>
      </c>
      <c r="G23" s="9" t="s">
        <v>83</v>
      </c>
      <c r="H23" s="8" t="s">
        <v>65</v>
      </c>
      <c r="I23" s="8" t="s">
        <v>84</v>
      </c>
      <c r="J23" s="10" t="s">
        <v>21</v>
      </c>
      <c r="K23" s="11" t="s">
        <v>22</v>
      </c>
      <c r="L23" s="12"/>
      <c r="M23" s="12"/>
      <c r="N23" s="12"/>
      <c r="O23" s="13"/>
      <c r="P23" s="18">
        <f>10.23*N23</f>
        <v>0</v>
      </c>
      <c r="Q23" s="23" t="s">
        <v>85</v>
      </c>
      <c r="R23" s="10" t="s">
        <v>43</v>
      </c>
    </row>
    <row r="24" spans="2:18" ht="45" x14ac:dyDescent="0.25">
      <c r="B24" s="6">
        <v>20172606777</v>
      </c>
      <c r="C24" s="10" t="s">
        <v>86</v>
      </c>
      <c r="D24" s="6">
        <v>1</v>
      </c>
      <c r="E24" s="6">
        <v>1</v>
      </c>
      <c r="F24" s="8" t="s">
        <v>87</v>
      </c>
      <c r="G24" s="9" t="s">
        <v>88</v>
      </c>
      <c r="H24" s="8" t="s">
        <v>89</v>
      </c>
      <c r="I24" s="8" t="s">
        <v>20</v>
      </c>
      <c r="J24" s="10" t="s">
        <v>90</v>
      </c>
      <c r="K24" s="11" t="s">
        <v>91</v>
      </c>
      <c r="L24" s="12"/>
      <c r="M24" s="12"/>
      <c r="N24" s="12"/>
      <c r="O24" s="13">
        <v>160</v>
      </c>
      <c r="P24" s="14">
        <f>1.73*O24</f>
        <v>276.8</v>
      </c>
      <c r="Q24" s="17">
        <v>42722</v>
      </c>
      <c r="R24" s="10" t="s">
        <v>92</v>
      </c>
    </row>
    <row r="25" spans="2:18" x14ac:dyDescent="0.25">
      <c r="B25" s="6">
        <v>20172606777</v>
      </c>
      <c r="C25" s="7">
        <v>2009</v>
      </c>
      <c r="D25" s="6">
        <v>1</v>
      </c>
      <c r="E25" s="6">
        <v>1</v>
      </c>
      <c r="F25" s="8" t="s">
        <v>24</v>
      </c>
      <c r="G25" s="9" t="s">
        <v>31</v>
      </c>
      <c r="H25" s="8" t="s">
        <v>93</v>
      </c>
      <c r="I25" s="8" t="s">
        <v>94</v>
      </c>
      <c r="J25" s="10" t="s">
        <v>28</v>
      </c>
      <c r="K25" s="16">
        <f>12*L25</f>
        <v>0</v>
      </c>
      <c r="L25" s="12"/>
      <c r="M25" s="12"/>
      <c r="N25" s="12"/>
      <c r="O25" s="13"/>
      <c r="P25" s="14">
        <f>8.87*L25</f>
        <v>0</v>
      </c>
      <c r="Q25" s="15">
        <v>42722</v>
      </c>
      <c r="R25" s="10" t="s">
        <v>29</v>
      </c>
    </row>
    <row r="26" spans="2:18" x14ac:dyDescent="0.25">
      <c r="B26" s="6">
        <v>20172606777</v>
      </c>
      <c r="C26" s="7">
        <v>2009</v>
      </c>
      <c r="D26" s="6">
        <v>1</v>
      </c>
      <c r="E26" s="6">
        <v>1</v>
      </c>
      <c r="F26" s="8" t="s">
        <v>24</v>
      </c>
      <c r="G26" s="9" t="s">
        <v>95</v>
      </c>
      <c r="H26" s="8" t="s">
        <v>93</v>
      </c>
      <c r="I26" s="8" t="s">
        <v>96</v>
      </c>
      <c r="J26" s="10" t="s">
        <v>28</v>
      </c>
      <c r="K26" s="16">
        <f>12*L26</f>
        <v>0</v>
      </c>
      <c r="L26" s="12"/>
      <c r="M26" s="12"/>
      <c r="N26" s="12"/>
      <c r="O26" s="13"/>
      <c r="P26" s="14"/>
      <c r="Q26" s="17">
        <v>42722</v>
      </c>
      <c r="R26" s="10" t="s">
        <v>57</v>
      </c>
    </row>
    <row r="27" spans="2:18" x14ac:dyDescent="0.25">
      <c r="B27" s="6">
        <v>20172606777</v>
      </c>
      <c r="C27" s="7">
        <v>2009</v>
      </c>
      <c r="D27" s="6">
        <v>1</v>
      </c>
      <c r="E27" s="6">
        <v>1</v>
      </c>
      <c r="F27" s="8" t="s">
        <v>24</v>
      </c>
      <c r="G27" s="9" t="s">
        <v>97</v>
      </c>
      <c r="H27" s="8" t="s">
        <v>98</v>
      </c>
      <c r="I27" s="8" t="s">
        <v>99</v>
      </c>
      <c r="J27" s="10" t="s">
        <v>28</v>
      </c>
      <c r="K27" s="16">
        <f>12*L27</f>
        <v>0</v>
      </c>
      <c r="L27" s="12"/>
      <c r="M27" s="12"/>
      <c r="N27" s="12"/>
      <c r="O27" s="13"/>
      <c r="P27" s="14">
        <f>8.87*L27</f>
        <v>0</v>
      </c>
      <c r="Q27" s="17">
        <v>42722</v>
      </c>
      <c r="R27" s="10" t="s">
        <v>61</v>
      </c>
    </row>
    <row r="28" spans="2:18" x14ac:dyDescent="0.25">
      <c r="B28" s="6">
        <v>20172606777</v>
      </c>
      <c r="C28" s="7">
        <v>2010</v>
      </c>
      <c r="D28" s="6">
        <v>1</v>
      </c>
      <c r="E28" s="6">
        <v>1</v>
      </c>
      <c r="F28" s="8" t="s">
        <v>100</v>
      </c>
      <c r="G28" s="9" t="s">
        <v>34</v>
      </c>
      <c r="H28" s="8" t="s">
        <v>98</v>
      </c>
      <c r="I28" s="8" t="s">
        <v>101</v>
      </c>
      <c r="J28" s="10" t="s">
        <v>28</v>
      </c>
      <c r="K28" s="16">
        <f>15*L28</f>
        <v>0</v>
      </c>
      <c r="L28" s="12"/>
      <c r="M28" s="12"/>
      <c r="N28" s="12"/>
      <c r="O28" s="13"/>
      <c r="P28" s="14">
        <f>8.94*L28</f>
        <v>0</v>
      </c>
      <c r="Q28" s="17" t="s">
        <v>42</v>
      </c>
      <c r="R28" s="10" t="s">
        <v>102</v>
      </c>
    </row>
    <row r="29" spans="2:18" x14ac:dyDescent="0.25">
      <c r="B29" s="6">
        <v>20172606777</v>
      </c>
      <c r="C29" s="7">
        <v>1995</v>
      </c>
      <c r="D29" s="6">
        <v>1</v>
      </c>
      <c r="E29" s="6">
        <v>1</v>
      </c>
      <c r="F29" s="8" t="s">
        <v>33</v>
      </c>
      <c r="G29" s="9" t="s">
        <v>34</v>
      </c>
      <c r="H29" s="8" t="s">
        <v>98</v>
      </c>
      <c r="I29" s="8" t="s">
        <v>103</v>
      </c>
      <c r="J29" s="10" t="s">
        <v>28</v>
      </c>
      <c r="K29" s="16">
        <f>25*L29</f>
        <v>0</v>
      </c>
      <c r="L29" s="12"/>
      <c r="M29" s="12"/>
      <c r="N29" s="12"/>
      <c r="O29" s="13"/>
      <c r="P29" s="14"/>
      <c r="Q29" s="17" t="s">
        <v>42</v>
      </c>
      <c r="R29" s="10" t="s">
        <v>36</v>
      </c>
    </row>
    <row r="30" spans="2:18" x14ac:dyDescent="0.25">
      <c r="B30" s="6">
        <v>20172606777</v>
      </c>
      <c r="C30" s="7">
        <v>1993</v>
      </c>
      <c r="D30" s="6">
        <v>1</v>
      </c>
      <c r="E30" s="6">
        <v>1</v>
      </c>
      <c r="F30" s="8" t="s">
        <v>24</v>
      </c>
      <c r="G30" s="9" t="s">
        <v>104</v>
      </c>
      <c r="H30" s="8" t="s">
        <v>98</v>
      </c>
      <c r="I30" s="8" t="s">
        <v>105</v>
      </c>
      <c r="J30" s="10" t="s">
        <v>28</v>
      </c>
      <c r="K30" s="16">
        <f>15*L30</f>
        <v>480</v>
      </c>
      <c r="L30" s="12">
        <v>32</v>
      </c>
      <c r="M30" s="12"/>
      <c r="N30" s="12"/>
      <c r="O30" s="13"/>
      <c r="P30" s="14">
        <f>8.94*L30</f>
        <v>286.08</v>
      </c>
      <c r="Q30" s="15">
        <v>42722</v>
      </c>
      <c r="R30" s="10" t="s">
        <v>106</v>
      </c>
    </row>
    <row r="31" spans="2:18" x14ac:dyDescent="0.25">
      <c r="B31" s="6">
        <v>20172606777</v>
      </c>
      <c r="C31" s="7">
        <v>1993</v>
      </c>
      <c r="D31" s="6">
        <v>1</v>
      </c>
      <c r="E31" s="6">
        <v>1</v>
      </c>
      <c r="F31" s="8" t="s">
        <v>33</v>
      </c>
      <c r="G31" s="9" t="s">
        <v>50</v>
      </c>
      <c r="H31" s="8" t="s">
        <v>98</v>
      </c>
      <c r="I31" s="8" t="s">
        <v>107</v>
      </c>
      <c r="J31" s="10" t="s">
        <v>28</v>
      </c>
      <c r="K31" s="16">
        <f>25*L31</f>
        <v>2625</v>
      </c>
      <c r="L31" s="12">
        <v>105</v>
      </c>
      <c r="M31" s="12"/>
      <c r="N31" s="12"/>
      <c r="O31" s="13"/>
      <c r="P31" s="14">
        <f>8.94*L31</f>
        <v>938.69999999999993</v>
      </c>
      <c r="Q31" s="19" t="s">
        <v>42</v>
      </c>
      <c r="R31" s="10" t="s">
        <v>108</v>
      </c>
    </row>
    <row r="32" spans="2:18" ht="30" x14ac:dyDescent="0.25">
      <c r="B32" s="6"/>
      <c r="C32" s="7"/>
      <c r="D32" s="6"/>
      <c r="E32" s="6"/>
      <c r="F32" s="8"/>
      <c r="G32" s="9"/>
      <c r="H32" s="8" t="s">
        <v>98</v>
      </c>
      <c r="I32" s="8"/>
      <c r="J32" s="10" t="s">
        <v>21</v>
      </c>
      <c r="K32" s="16"/>
      <c r="L32" s="12"/>
      <c r="M32" s="12"/>
      <c r="N32" s="12"/>
      <c r="O32" s="13"/>
      <c r="P32" s="14"/>
      <c r="Q32" s="19"/>
      <c r="R32" s="10"/>
    </row>
    <row r="33" spans="2:18" x14ac:dyDescent="0.25">
      <c r="B33" s="6">
        <v>20172606777</v>
      </c>
      <c r="C33" s="7">
        <v>2009</v>
      </c>
      <c r="D33" s="6">
        <v>1</v>
      </c>
      <c r="E33" s="6">
        <v>1</v>
      </c>
      <c r="F33" s="8" t="s">
        <v>24</v>
      </c>
      <c r="G33" s="9" t="s">
        <v>55</v>
      </c>
      <c r="H33" s="8" t="s">
        <v>109</v>
      </c>
      <c r="I33" s="8" t="s">
        <v>110</v>
      </c>
      <c r="J33" s="10" t="s">
        <v>28</v>
      </c>
      <c r="K33" s="16">
        <f>12*L33</f>
        <v>0</v>
      </c>
      <c r="L33" s="12"/>
      <c r="M33" s="12"/>
      <c r="N33" s="12"/>
      <c r="O33" s="13"/>
      <c r="P33" s="14">
        <f>8.87*L33</f>
        <v>0</v>
      </c>
      <c r="Q33" s="17">
        <v>42722</v>
      </c>
      <c r="R33" s="10" t="s">
        <v>57</v>
      </c>
    </row>
    <row r="34" spans="2:18" x14ac:dyDescent="0.25">
      <c r="B34" s="6">
        <v>20172606777</v>
      </c>
      <c r="C34" s="7">
        <v>2009</v>
      </c>
      <c r="D34" s="6">
        <v>1</v>
      </c>
      <c r="E34" s="6">
        <v>1</v>
      </c>
      <c r="F34" s="8" t="s">
        <v>24</v>
      </c>
      <c r="G34" s="9" t="s">
        <v>111</v>
      </c>
      <c r="H34" s="8" t="s">
        <v>109</v>
      </c>
      <c r="I34" s="8" t="s">
        <v>112</v>
      </c>
      <c r="J34" s="10" t="s">
        <v>28</v>
      </c>
      <c r="K34" s="16">
        <f>12*L34</f>
        <v>0</v>
      </c>
      <c r="L34" s="12"/>
      <c r="M34" s="12"/>
      <c r="N34" s="12"/>
      <c r="O34" s="13"/>
      <c r="P34" s="14"/>
      <c r="Q34" s="17">
        <v>42722</v>
      </c>
      <c r="R34" s="10" t="s">
        <v>113</v>
      </c>
    </row>
    <row r="35" spans="2:18" ht="30" x14ac:dyDescent="0.25">
      <c r="B35" s="6">
        <v>20172606777</v>
      </c>
      <c r="C35" s="7">
        <v>1993</v>
      </c>
      <c r="D35" s="6">
        <v>1</v>
      </c>
      <c r="E35" s="6">
        <v>1</v>
      </c>
      <c r="F35" s="8" t="s">
        <v>24</v>
      </c>
      <c r="G35" s="9" t="s">
        <v>104</v>
      </c>
      <c r="H35" s="8" t="s">
        <v>109</v>
      </c>
      <c r="I35" s="8" t="s">
        <v>114</v>
      </c>
      <c r="J35" s="10" t="s">
        <v>21</v>
      </c>
      <c r="K35" s="16">
        <f>15*L35</f>
        <v>0</v>
      </c>
      <c r="L35" s="12"/>
      <c r="M35" s="12"/>
      <c r="N35" s="12">
        <v>40</v>
      </c>
      <c r="O35" s="13"/>
      <c r="P35" s="14">
        <f>10.8*N35</f>
        <v>432</v>
      </c>
      <c r="Q35" s="15">
        <v>42722</v>
      </c>
      <c r="R35" s="10" t="s">
        <v>106</v>
      </c>
    </row>
    <row r="36" spans="2:18" x14ac:dyDescent="0.25">
      <c r="B36" s="6">
        <v>20172606777</v>
      </c>
      <c r="C36" s="7">
        <v>2009</v>
      </c>
      <c r="D36" s="6">
        <v>1</v>
      </c>
      <c r="E36" s="6">
        <v>1</v>
      </c>
      <c r="F36" s="8" t="s">
        <v>24</v>
      </c>
      <c r="G36" s="9" t="s">
        <v>115</v>
      </c>
      <c r="H36" s="8" t="s">
        <v>116</v>
      </c>
      <c r="I36" s="8" t="s">
        <v>117</v>
      </c>
      <c r="J36" s="10" t="s">
        <v>28</v>
      </c>
      <c r="K36" s="16">
        <f>12*L36</f>
        <v>0</v>
      </c>
      <c r="L36" s="12"/>
      <c r="M36" s="12"/>
      <c r="N36" s="12"/>
      <c r="O36" s="13"/>
      <c r="P36" s="14">
        <f>8.87*L36</f>
        <v>0</v>
      </c>
      <c r="Q36" s="17">
        <v>42722</v>
      </c>
      <c r="R36" s="10" t="s">
        <v>57</v>
      </c>
    </row>
    <row r="37" spans="2:18" x14ac:dyDescent="0.25">
      <c r="B37" s="6">
        <v>20172606777</v>
      </c>
      <c r="C37" s="7">
        <v>2009</v>
      </c>
      <c r="D37" s="6">
        <v>1</v>
      </c>
      <c r="E37" s="6">
        <v>1</v>
      </c>
      <c r="F37" s="8" t="s">
        <v>24</v>
      </c>
      <c r="G37" s="9" t="s">
        <v>118</v>
      </c>
      <c r="H37" s="8" t="s">
        <v>116</v>
      </c>
      <c r="I37" s="8" t="s">
        <v>58</v>
      </c>
      <c r="J37" s="10" t="s">
        <v>28</v>
      </c>
      <c r="K37" s="16">
        <f>12*L37</f>
        <v>0</v>
      </c>
      <c r="L37" s="12"/>
      <c r="M37" s="12"/>
      <c r="N37" s="12"/>
      <c r="O37" s="13"/>
      <c r="P37" s="14">
        <f>8.94*L37</f>
        <v>0</v>
      </c>
      <c r="Q37" s="15">
        <v>42722</v>
      </c>
      <c r="R37" s="10" t="s">
        <v>32</v>
      </c>
    </row>
    <row r="38" spans="2:18" x14ac:dyDescent="0.25">
      <c r="B38" s="6">
        <v>20172606777</v>
      </c>
      <c r="C38" s="7">
        <v>2009</v>
      </c>
      <c r="D38" s="6">
        <v>1</v>
      </c>
      <c r="E38" s="6">
        <v>1</v>
      </c>
      <c r="F38" s="8" t="s">
        <v>24</v>
      </c>
      <c r="G38" s="9" t="s">
        <v>97</v>
      </c>
      <c r="H38" s="8" t="s">
        <v>116</v>
      </c>
      <c r="I38" s="8" t="s">
        <v>119</v>
      </c>
      <c r="J38" s="10" t="s">
        <v>28</v>
      </c>
      <c r="K38" s="16">
        <f>12*L38</f>
        <v>0</v>
      </c>
      <c r="L38" s="12"/>
      <c r="M38" s="12"/>
      <c r="N38" s="12"/>
      <c r="O38" s="13"/>
      <c r="P38" s="14"/>
      <c r="Q38" s="17">
        <v>42722</v>
      </c>
      <c r="R38" s="10" t="s">
        <v>61</v>
      </c>
    </row>
    <row r="39" spans="2:18" x14ac:dyDescent="0.25">
      <c r="B39" s="6">
        <v>20172606777</v>
      </c>
      <c r="C39" s="7"/>
      <c r="D39" s="6">
        <v>1</v>
      </c>
      <c r="E39" s="6">
        <v>1</v>
      </c>
      <c r="F39" s="8" t="s">
        <v>33</v>
      </c>
      <c r="G39" s="9" t="s">
        <v>120</v>
      </c>
      <c r="H39" s="8" t="s">
        <v>121</v>
      </c>
      <c r="I39" s="8" t="s">
        <v>122</v>
      </c>
      <c r="J39" s="10" t="s">
        <v>28</v>
      </c>
      <c r="K39" s="16">
        <f>12*L39</f>
        <v>168</v>
      </c>
      <c r="L39" s="12">
        <v>14</v>
      </c>
      <c r="M39" s="12"/>
      <c r="N39" s="12"/>
      <c r="O39" s="13"/>
      <c r="P39" s="14">
        <f>8.94*L39</f>
        <v>125.16</v>
      </c>
      <c r="Q39" s="17">
        <v>42722</v>
      </c>
      <c r="R39" s="10" t="s">
        <v>123</v>
      </c>
    </row>
    <row r="40" spans="2:18" x14ac:dyDescent="0.25">
      <c r="B40" s="6">
        <v>20172606777</v>
      </c>
      <c r="C40" s="7"/>
      <c r="D40" s="6">
        <v>1</v>
      </c>
      <c r="E40" s="6">
        <v>1</v>
      </c>
      <c r="F40" s="8" t="s">
        <v>33</v>
      </c>
      <c r="G40" s="9" t="s">
        <v>120</v>
      </c>
      <c r="H40" s="8" t="s">
        <v>121</v>
      </c>
      <c r="I40" s="8" t="s">
        <v>20</v>
      </c>
      <c r="J40" s="10" t="s">
        <v>28</v>
      </c>
      <c r="K40" s="16">
        <f>12*L40</f>
        <v>240</v>
      </c>
      <c r="L40" s="12">
        <f>20</f>
        <v>20</v>
      </c>
      <c r="M40" s="12"/>
      <c r="N40" s="12"/>
      <c r="O40" s="13"/>
      <c r="P40" s="14">
        <f>8.94*L40</f>
        <v>178.79999999999998</v>
      </c>
      <c r="Q40" s="17"/>
      <c r="R40" s="10" t="s">
        <v>43</v>
      </c>
    </row>
    <row r="41" spans="2:18" x14ac:dyDescent="0.25">
      <c r="B41" s="6">
        <v>20172606777</v>
      </c>
      <c r="C41" s="7">
        <v>1993</v>
      </c>
      <c r="D41" s="6">
        <v>1</v>
      </c>
      <c r="E41" s="6">
        <v>1</v>
      </c>
      <c r="F41" s="8" t="s">
        <v>24</v>
      </c>
      <c r="G41" s="9" t="s">
        <v>48</v>
      </c>
      <c r="H41" s="8" t="s">
        <v>124</v>
      </c>
      <c r="I41" s="8" t="s">
        <v>125</v>
      </c>
      <c r="J41" s="10" t="s">
        <v>28</v>
      </c>
      <c r="K41" s="16">
        <f>15*L41</f>
        <v>0</v>
      </c>
      <c r="L41" s="12"/>
      <c r="M41" s="12"/>
      <c r="N41" s="12"/>
      <c r="O41" s="13"/>
      <c r="P41" s="14">
        <f>8.87*L41</f>
        <v>0</v>
      </c>
      <c r="Q41" s="15">
        <v>42722</v>
      </c>
      <c r="R41" s="10" t="s">
        <v>106</v>
      </c>
    </row>
    <row r="42" spans="2:18" ht="45" x14ac:dyDescent="0.25">
      <c r="B42" s="6">
        <v>20172606777</v>
      </c>
      <c r="C42" s="10" t="s">
        <v>77</v>
      </c>
      <c r="D42" s="6">
        <v>1</v>
      </c>
      <c r="E42" s="6">
        <v>1</v>
      </c>
      <c r="F42" s="8" t="s">
        <v>33</v>
      </c>
      <c r="G42" s="9" t="s">
        <v>126</v>
      </c>
      <c r="H42" s="8" t="s">
        <v>127</v>
      </c>
      <c r="I42" s="8" t="s">
        <v>75</v>
      </c>
      <c r="J42" s="10" t="s">
        <v>21</v>
      </c>
      <c r="K42" s="11" t="s">
        <v>41</v>
      </c>
      <c r="L42" s="12"/>
      <c r="M42" s="12"/>
      <c r="N42" s="12">
        <v>28</v>
      </c>
      <c r="O42" s="13"/>
      <c r="P42" s="18">
        <f>10.8*N42</f>
        <v>302.40000000000003</v>
      </c>
      <c r="Q42" s="22" t="s">
        <v>128</v>
      </c>
      <c r="R42" s="10" t="s">
        <v>129</v>
      </c>
    </row>
    <row r="43" spans="2:18" x14ac:dyDescent="0.25">
      <c r="B43" s="6">
        <v>20172606777</v>
      </c>
      <c r="C43" s="10"/>
      <c r="D43" s="6">
        <v>1</v>
      </c>
      <c r="E43" s="6">
        <v>1</v>
      </c>
      <c r="F43" s="8" t="s">
        <v>24</v>
      </c>
      <c r="G43" s="9" t="s">
        <v>48</v>
      </c>
      <c r="H43" s="8" t="s">
        <v>130</v>
      </c>
      <c r="I43" s="8" t="s">
        <v>131</v>
      </c>
      <c r="J43" s="10" t="s">
        <v>28</v>
      </c>
      <c r="K43" s="11"/>
      <c r="L43" s="12"/>
      <c r="M43" s="12"/>
      <c r="N43" s="12"/>
      <c r="O43" s="13"/>
      <c r="P43" s="18"/>
      <c r="Q43" s="22"/>
      <c r="R43" s="10" t="s">
        <v>106</v>
      </c>
    </row>
    <row r="44" spans="2:18" x14ac:dyDescent="0.25">
      <c r="B44" s="6">
        <v>20172606777</v>
      </c>
      <c r="C44" s="7">
        <v>2009</v>
      </c>
      <c r="D44" s="6">
        <v>1</v>
      </c>
      <c r="E44" s="6">
        <v>1</v>
      </c>
      <c r="F44" s="8" t="s">
        <v>24</v>
      </c>
      <c r="G44" s="9" t="s">
        <v>132</v>
      </c>
      <c r="H44" s="8" t="s">
        <v>133</v>
      </c>
      <c r="I44" s="8" t="s">
        <v>58</v>
      </c>
      <c r="J44" s="10" t="s">
        <v>28</v>
      </c>
      <c r="K44" s="16">
        <f>12*L44</f>
        <v>896.68799999999987</v>
      </c>
      <c r="L44" s="12">
        <f>45.724+29</f>
        <v>74.72399999999999</v>
      </c>
      <c r="M44" s="12"/>
      <c r="N44" s="12"/>
      <c r="O44" s="13"/>
      <c r="P44" s="14">
        <f t="shared" ref="P44:P50" si="0">8.94*L44</f>
        <v>668.03255999999988</v>
      </c>
      <c r="Q44" s="17">
        <v>42722</v>
      </c>
      <c r="R44" s="10" t="s">
        <v>57</v>
      </c>
    </row>
    <row r="45" spans="2:18" x14ac:dyDescent="0.25">
      <c r="B45" s="6">
        <v>20172606777</v>
      </c>
      <c r="C45" s="7">
        <v>1998</v>
      </c>
      <c r="D45" s="6">
        <v>1</v>
      </c>
      <c r="E45" s="6">
        <v>1</v>
      </c>
      <c r="F45" s="8" t="s">
        <v>33</v>
      </c>
      <c r="G45" s="9" t="s">
        <v>71</v>
      </c>
      <c r="H45" s="8" t="s">
        <v>133</v>
      </c>
      <c r="I45" s="8" t="s">
        <v>75</v>
      </c>
      <c r="J45" s="10" t="s">
        <v>28</v>
      </c>
      <c r="K45" s="16">
        <f>25*L45</f>
        <v>0</v>
      </c>
      <c r="L45" s="12"/>
      <c r="M45" s="12"/>
      <c r="N45" s="12"/>
      <c r="O45" s="13"/>
      <c r="P45" s="14">
        <f t="shared" si="0"/>
        <v>0</v>
      </c>
      <c r="Q45" s="17">
        <v>42722</v>
      </c>
      <c r="R45" s="10" t="s">
        <v>134</v>
      </c>
    </row>
    <row r="46" spans="2:18" x14ac:dyDescent="0.25">
      <c r="B46" s="6">
        <v>20172606777</v>
      </c>
      <c r="C46" s="7">
        <v>2012</v>
      </c>
      <c r="D46" s="6">
        <v>1</v>
      </c>
      <c r="E46" s="6">
        <v>1</v>
      </c>
      <c r="F46" s="8" t="s">
        <v>33</v>
      </c>
      <c r="G46" s="9" t="s">
        <v>62</v>
      </c>
      <c r="H46" s="8" t="s">
        <v>135</v>
      </c>
      <c r="I46" s="8" t="s">
        <v>136</v>
      </c>
      <c r="J46" s="10" t="s">
        <v>28</v>
      </c>
      <c r="K46" s="16">
        <f>30*L46</f>
        <v>1440</v>
      </c>
      <c r="L46" s="12">
        <f>34+14</f>
        <v>48</v>
      </c>
      <c r="M46" s="12"/>
      <c r="N46" s="12"/>
      <c r="O46" s="13"/>
      <c r="P46" s="14">
        <f t="shared" si="0"/>
        <v>429.12</v>
      </c>
      <c r="Q46" s="17">
        <v>42722</v>
      </c>
      <c r="R46" s="10" t="s">
        <v>64</v>
      </c>
    </row>
    <row r="47" spans="2:18" x14ac:dyDescent="0.25">
      <c r="B47" s="6">
        <v>20172606777</v>
      </c>
      <c r="C47" s="7">
        <v>1997</v>
      </c>
      <c r="D47" s="6">
        <v>1</v>
      </c>
      <c r="E47" s="6">
        <v>1</v>
      </c>
      <c r="F47" s="8" t="s">
        <v>33</v>
      </c>
      <c r="G47" s="9" t="s">
        <v>137</v>
      </c>
      <c r="H47" s="8" t="s">
        <v>135</v>
      </c>
      <c r="I47" s="8" t="s">
        <v>75</v>
      </c>
      <c r="J47" s="10" t="s">
        <v>28</v>
      </c>
      <c r="K47" s="16">
        <f>25*L47</f>
        <v>0</v>
      </c>
      <c r="L47" s="12"/>
      <c r="M47" s="12"/>
      <c r="N47" s="12"/>
      <c r="O47" s="13"/>
      <c r="P47" s="14">
        <f t="shared" si="0"/>
        <v>0</v>
      </c>
      <c r="Q47" s="17">
        <v>42722</v>
      </c>
      <c r="R47" s="10" t="s">
        <v>138</v>
      </c>
    </row>
    <row r="48" spans="2:18" x14ac:dyDescent="0.25">
      <c r="B48" s="6">
        <v>20172606777</v>
      </c>
      <c r="C48" s="7">
        <v>2009</v>
      </c>
      <c r="D48" s="6">
        <v>1</v>
      </c>
      <c r="E48" s="6">
        <v>1</v>
      </c>
      <c r="F48" s="8" t="s">
        <v>24</v>
      </c>
      <c r="G48" s="9" t="s">
        <v>31</v>
      </c>
      <c r="H48" s="8" t="s">
        <v>139</v>
      </c>
      <c r="I48" s="8" t="s">
        <v>140</v>
      </c>
      <c r="J48" s="10" t="s">
        <v>28</v>
      </c>
      <c r="K48" s="16">
        <f>12*L48</f>
        <v>1044</v>
      </c>
      <c r="L48" s="12">
        <v>87</v>
      </c>
      <c r="M48" s="12"/>
      <c r="N48" s="12"/>
      <c r="O48" s="13"/>
      <c r="P48" s="14">
        <f t="shared" si="0"/>
        <v>777.78</v>
      </c>
      <c r="Q48" s="17">
        <v>42722</v>
      </c>
      <c r="R48" s="10" t="s">
        <v>57</v>
      </c>
    </row>
    <row r="49" spans="2:18" x14ac:dyDescent="0.25">
      <c r="B49" s="6">
        <v>20172606777</v>
      </c>
      <c r="C49" s="7">
        <v>2009</v>
      </c>
      <c r="D49" s="6">
        <v>1</v>
      </c>
      <c r="E49" s="6">
        <v>1</v>
      </c>
      <c r="F49" s="8" t="s">
        <v>24</v>
      </c>
      <c r="G49" s="9" t="s">
        <v>97</v>
      </c>
      <c r="H49" s="8" t="s">
        <v>139</v>
      </c>
      <c r="I49" s="8" t="s">
        <v>141</v>
      </c>
      <c r="J49" s="10" t="s">
        <v>28</v>
      </c>
      <c r="K49" s="16">
        <f>12*L49</f>
        <v>768</v>
      </c>
      <c r="L49" s="12">
        <v>64</v>
      </c>
      <c r="M49" s="12"/>
      <c r="N49" s="12"/>
      <c r="O49" s="13"/>
      <c r="P49" s="14">
        <f t="shared" si="0"/>
        <v>572.16</v>
      </c>
      <c r="Q49" s="17">
        <v>42722</v>
      </c>
      <c r="R49" s="10" t="s">
        <v>32</v>
      </c>
    </row>
    <row r="50" spans="2:18" x14ac:dyDescent="0.25">
      <c r="B50" s="6">
        <v>20172606777</v>
      </c>
      <c r="C50" s="7">
        <v>2009</v>
      </c>
      <c r="D50" s="6">
        <v>1</v>
      </c>
      <c r="E50" s="6">
        <v>1</v>
      </c>
      <c r="F50" s="8" t="s">
        <v>24</v>
      </c>
      <c r="G50" s="9" t="s">
        <v>118</v>
      </c>
      <c r="H50" s="8" t="s">
        <v>139</v>
      </c>
      <c r="I50" s="8" t="s">
        <v>58</v>
      </c>
      <c r="J50" s="10" t="s">
        <v>28</v>
      </c>
      <c r="K50" s="16">
        <f>12*L50</f>
        <v>0</v>
      </c>
      <c r="L50" s="12"/>
      <c r="M50" s="12"/>
      <c r="N50" s="12"/>
      <c r="O50" s="13"/>
      <c r="P50" s="14">
        <f t="shared" si="0"/>
        <v>0</v>
      </c>
      <c r="Q50" s="17">
        <v>42722</v>
      </c>
      <c r="R50" s="10" t="s">
        <v>61</v>
      </c>
    </row>
    <row r="51" spans="2:18" x14ac:dyDescent="0.25">
      <c r="B51" s="6">
        <v>20172606777</v>
      </c>
      <c r="C51" s="7">
        <v>1997</v>
      </c>
      <c r="D51" s="6">
        <v>1</v>
      </c>
      <c r="E51" s="6">
        <v>1</v>
      </c>
      <c r="F51" s="8" t="s">
        <v>33</v>
      </c>
      <c r="G51" s="9" t="s">
        <v>142</v>
      </c>
      <c r="H51" s="8" t="s">
        <v>139</v>
      </c>
      <c r="I51" s="8" t="s">
        <v>75</v>
      </c>
      <c r="J51" s="10" t="s">
        <v>28</v>
      </c>
      <c r="K51" s="16">
        <f>25*L51</f>
        <v>0</v>
      </c>
      <c r="L51" s="12"/>
      <c r="M51" s="12"/>
      <c r="N51" s="12"/>
      <c r="O51" s="13"/>
      <c r="P51" s="14"/>
      <c r="Q51" s="17">
        <v>42722</v>
      </c>
      <c r="R51" s="10" t="s">
        <v>143</v>
      </c>
    </row>
    <row r="52" spans="2:18" x14ac:dyDescent="0.25">
      <c r="B52" s="6"/>
      <c r="C52" s="7"/>
      <c r="D52" s="6"/>
      <c r="E52" s="6"/>
      <c r="F52" s="8"/>
      <c r="G52" s="9" t="s">
        <v>142</v>
      </c>
      <c r="H52" s="8" t="s">
        <v>144</v>
      </c>
      <c r="I52" s="8"/>
      <c r="J52" s="24" t="s">
        <v>21</v>
      </c>
      <c r="K52" s="16"/>
      <c r="L52" s="12"/>
      <c r="M52" s="12">
        <v>10</v>
      </c>
      <c r="N52" s="12">
        <v>40</v>
      </c>
      <c r="O52" s="13"/>
      <c r="P52" s="14">
        <f>10.54*M52+10.8*N52</f>
        <v>537.4</v>
      </c>
      <c r="Q52" s="17"/>
      <c r="R52" s="10"/>
    </row>
    <row r="53" spans="2:18" x14ac:dyDescent="0.25">
      <c r="B53" s="6">
        <v>20172606777</v>
      </c>
      <c r="C53" s="7">
        <v>2009</v>
      </c>
      <c r="D53" s="6">
        <v>1</v>
      </c>
      <c r="E53" s="6">
        <v>1</v>
      </c>
      <c r="F53" s="8" t="s">
        <v>24</v>
      </c>
      <c r="G53" s="9" t="s">
        <v>145</v>
      </c>
      <c r="H53" s="8" t="s">
        <v>146</v>
      </c>
      <c r="I53" s="8" t="s">
        <v>147</v>
      </c>
      <c r="J53" s="10" t="s">
        <v>28</v>
      </c>
      <c r="K53" s="16">
        <f>12*L53</f>
        <v>0</v>
      </c>
      <c r="L53" s="12"/>
      <c r="M53" s="12"/>
      <c r="N53" s="12"/>
      <c r="O53" s="13"/>
      <c r="P53" s="14">
        <f>8.87*L53</f>
        <v>0</v>
      </c>
      <c r="Q53" s="17">
        <v>42722</v>
      </c>
      <c r="R53" s="10" t="s">
        <v>29</v>
      </c>
    </row>
    <row r="54" spans="2:18" x14ac:dyDescent="0.25">
      <c r="B54" s="25">
        <v>20172606777</v>
      </c>
      <c r="C54" s="26">
        <v>1997</v>
      </c>
      <c r="D54" s="25">
        <v>1</v>
      </c>
      <c r="E54" s="25">
        <v>1</v>
      </c>
      <c r="F54" s="27" t="s">
        <v>33</v>
      </c>
      <c r="G54" s="28" t="s">
        <v>148</v>
      </c>
      <c r="H54" s="27" t="s">
        <v>146</v>
      </c>
      <c r="I54" s="27" t="s">
        <v>20</v>
      </c>
      <c r="J54" s="29" t="s">
        <v>28</v>
      </c>
      <c r="K54" s="30">
        <f>25*L54</f>
        <v>0</v>
      </c>
      <c r="L54" s="20"/>
      <c r="M54" s="20"/>
      <c r="N54" s="20"/>
      <c r="O54" s="31"/>
      <c r="P54" s="32"/>
      <c r="Q54" s="17">
        <v>42722</v>
      </c>
      <c r="R54" s="29" t="s">
        <v>149</v>
      </c>
    </row>
    <row r="55" spans="2:18" x14ac:dyDescent="0.25">
      <c r="B55" s="6">
        <v>20172606777</v>
      </c>
      <c r="C55" s="7">
        <v>2009</v>
      </c>
      <c r="D55" s="6">
        <v>1</v>
      </c>
      <c r="E55" s="6">
        <v>1</v>
      </c>
      <c r="F55" s="8" t="s">
        <v>24</v>
      </c>
      <c r="G55" s="9" t="s">
        <v>150</v>
      </c>
      <c r="H55" s="8" t="s">
        <v>151</v>
      </c>
      <c r="I55" s="8" t="s">
        <v>152</v>
      </c>
      <c r="J55" s="10" t="s">
        <v>28</v>
      </c>
      <c r="K55" s="16">
        <f>12*L55</f>
        <v>437.12400000000002</v>
      </c>
      <c r="L55" s="12">
        <v>36.427</v>
      </c>
      <c r="M55" s="12"/>
      <c r="N55" s="12"/>
      <c r="O55" s="13"/>
      <c r="P55" s="14">
        <f t="shared" ref="P55:P60" si="1">8.94*L55</f>
        <v>325.65737999999999</v>
      </c>
      <c r="Q55" s="17">
        <v>42722</v>
      </c>
      <c r="R55" s="10" t="s">
        <v>61</v>
      </c>
    </row>
    <row r="56" spans="2:18" x14ac:dyDescent="0.25">
      <c r="B56" s="6">
        <v>20172606777</v>
      </c>
      <c r="C56" s="7">
        <v>1995</v>
      </c>
      <c r="D56" s="6">
        <v>1</v>
      </c>
      <c r="E56" s="6">
        <v>1</v>
      </c>
      <c r="F56" s="8" t="s">
        <v>33</v>
      </c>
      <c r="G56" s="9" t="s">
        <v>153</v>
      </c>
      <c r="H56" s="8" t="s">
        <v>151</v>
      </c>
      <c r="I56" s="8" t="s">
        <v>20</v>
      </c>
      <c r="J56" s="10" t="s">
        <v>28</v>
      </c>
      <c r="K56" s="16">
        <f>25*L56</f>
        <v>930.57499999999993</v>
      </c>
      <c r="L56" s="12">
        <v>37.222999999999999</v>
      </c>
      <c r="M56" s="12"/>
      <c r="N56" s="12"/>
      <c r="O56" s="13"/>
      <c r="P56" s="14">
        <f t="shared" si="1"/>
        <v>332.77361999999999</v>
      </c>
      <c r="Q56" s="17">
        <v>42722</v>
      </c>
      <c r="R56" s="10" t="s">
        <v>154</v>
      </c>
    </row>
    <row r="57" spans="2:18" x14ac:dyDescent="0.25">
      <c r="B57" s="6">
        <v>20172606777</v>
      </c>
      <c r="C57" s="7">
        <v>1996</v>
      </c>
      <c r="D57" s="6">
        <v>1</v>
      </c>
      <c r="E57" s="6">
        <v>1</v>
      </c>
      <c r="F57" s="8" t="s">
        <v>33</v>
      </c>
      <c r="G57" s="9" t="s">
        <v>155</v>
      </c>
      <c r="H57" s="8" t="s">
        <v>156</v>
      </c>
      <c r="I57" s="8" t="s">
        <v>75</v>
      </c>
      <c r="J57" s="10" t="s">
        <v>28</v>
      </c>
      <c r="K57" s="16">
        <f>25*L57</f>
        <v>715.9</v>
      </c>
      <c r="L57" s="33">
        <v>28.635999999999999</v>
      </c>
      <c r="M57" s="12"/>
      <c r="N57" s="12"/>
      <c r="O57" s="13"/>
      <c r="P57" s="14">
        <f t="shared" si="1"/>
        <v>256.00583999999998</v>
      </c>
      <c r="Q57" s="17">
        <v>42722</v>
      </c>
      <c r="R57" s="10" t="s">
        <v>157</v>
      </c>
    </row>
    <row r="58" spans="2:18" x14ac:dyDescent="0.25">
      <c r="B58" s="6">
        <v>20172606777</v>
      </c>
      <c r="C58" s="7"/>
      <c r="D58" s="6">
        <v>1</v>
      </c>
      <c r="E58" s="6">
        <v>1</v>
      </c>
      <c r="F58" s="8" t="s">
        <v>33</v>
      </c>
      <c r="G58" s="9" t="s">
        <v>155</v>
      </c>
      <c r="H58" s="8" t="s">
        <v>156</v>
      </c>
      <c r="I58" s="8" t="s">
        <v>75</v>
      </c>
      <c r="J58" s="10" t="s">
        <v>28</v>
      </c>
      <c r="K58" s="16"/>
      <c r="L58" s="33">
        <v>14</v>
      </c>
      <c r="M58" s="12"/>
      <c r="N58" s="12"/>
      <c r="O58" s="13"/>
      <c r="P58" s="14">
        <f t="shared" si="1"/>
        <v>125.16</v>
      </c>
      <c r="Q58" s="17"/>
      <c r="R58" s="10" t="s">
        <v>43</v>
      </c>
    </row>
    <row r="59" spans="2:18" x14ac:dyDescent="0.25">
      <c r="B59" s="6">
        <v>20172606777</v>
      </c>
      <c r="C59" s="7">
        <v>2009</v>
      </c>
      <c r="D59" s="6">
        <v>1</v>
      </c>
      <c r="E59" s="6">
        <v>1</v>
      </c>
      <c r="F59" s="8" t="s">
        <v>24</v>
      </c>
      <c r="G59" s="9" t="s">
        <v>158</v>
      </c>
      <c r="H59" s="8" t="s">
        <v>159</v>
      </c>
      <c r="I59" s="8" t="s">
        <v>160</v>
      </c>
      <c r="J59" s="10" t="s">
        <v>28</v>
      </c>
      <c r="K59" s="16">
        <f>12*L59</f>
        <v>1188</v>
      </c>
      <c r="L59" s="12">
        <v>99</v>
      </c>
      <c r="M59" s="12"/>
      <c r="N59" s="12"/>
      <c r="O59" s="13"/>
      <c r="P59" s="14">
        <f t="shared" si="1"/>
        <v>885.06</v>
      </c>
      <c r="Q59" s="17">
        <v>42722</v>
      </c>
      <c r="R59" s="10" t="s">
        <v>29</v>
      </c>
    </row>
    <row r="60" spans="2:18" x14ac:dyDescent="0.25">
      <c r="B60" s="6">
        <v>20172606777</v>
      </c>
      <c r="C60" s="7">
        <v>2009</v>
      </c>
      <c r="D60" s="6">
        <v>1</v>
      </c>
      <c r="E60" s="6">
        <v>1</v>
      </c>
      <c r="F60" s="8" t="s">
        <v>24</v>
      </c>
      <c r="G60" s="9" t="s">
        <v>132</v>
      </c>
      <c r="H60" s="8" t="s">
        <v>159</v>
      </c>
      <c r="I60" s="8" t="s">
        <v>161</v>
      </c>
      <c r="J60" s="10" t="s">
        <v>28</v>
      </c>
      <c r="K60" s="16">
        <f>12*L60</f>
        <v>864</v>
      </c>
      <c r="L60" s="12">
        <v>72</v>
      </c>
      <c r="M60" s="12"/>
      <c r="N60" s="12"/>
      <c r="O60" s="13"/>
      <c r="P60" s="14">
        <f t="shared" si="1"/>
        <v>643.67999999999995</v>
      </c>
      <c r="Q60" s="17">
        <v>42722</v>
      </c>
      <c r="R60" s="10" t="s">
        <v>57</v>
      </c>
    </row>
    <row r="61" spans="2:18" x14ac:dyDescent="0.25">
      <c r="B61" s="6">
        <v>20172606777</v>
      </c>
      <c r="C61" s="7">
        <v>2012</v>
      </c>
      <c r="D61" s="6">
        <v>1</v>
      </c>
      <c r="E61" s="6">
        <v>1</v>
      </c>
      <c r="F61" s="8" t="s">
        <v>33</v>
      </c>
      <c r="G61" s="9" t="s">
        <v>162</v>
      </c>
      <c r="H61" s="8" t="s">
        <v>159</v>
      </c>
      <c r="I61" s="8" t="s">
        <v>75</v>
      </c>
      <c r="J61" s="10" t="s">
        <v>28</v>
      </c>
      <c r="K61" s="16">
        <f>30*L61</f>
        <v>0</v>
      </c>
      <c r="L61" s="12"/>
      <c r="M61" s="12"/>
      <c r="N61" s="12"/>
      <c r="O61" s="13"/>
      <c r="P61" s="14"/>
      <c r="Q61" s="17">
        <v>42722</v>
      </c>
      <c r="R61" s="10" t="s">
        <v>64</v>
      </c>
    </row>
    <row r="62" spans="2:18" x14ac:dyDescent="0.25">
      <c r="B62" s="6">
        <v>20172606777</v>
      </c>
      <c r="C62" s="7">
        <v>1993</v>
      </c>
      <c r="D62" s="6">
        <v>1</v>
      </c>
      <c r="E62" s="6">
        <v>1</v>
      </c>
      <c r="F62" s="8" t="s">
        <v>24</v>
      </c>
      <c r="G62" s="9" t="s">
        <v>163</v>
      </c>
      <c r="H62" s="8" t="s">
        <v>159</v>
      </c>
      <c r="I62" s="8" t="s">
        <v>164</v>
      </c>
      <c r="J62" s="10" t="s">
        <v>28</v>
      </c>
      <c r="K62" s="16">
        <f>15*L62</f>
        <v>0</v>
      </c>
      <c r="L62" s="12"/>
      <c r="M62" s="12"/>
      <c r="N62" s="12"/>
      <c r="O62" s="13"/>
      <c r="P62" s="14"/>
      <c r="Q62" s="17">
        <v>42722</v>
      </c>
      <c r="R62" s="10" t="s">
        <v>106</v>
      </c>
    </row>
    <row r="63" spans="2:18" ht="30" x14ac:dyDescent="0.25">
      <c r="B63" s="6">
        <v>20172606777</v>
      </c>
      <c r="C63" s="7">
        <f>1997</f>
        <v>1997</v>
      </c>
      <c r="D63" s="6">
        <v>1</v>
      </c>
      <c r="E63" s="6">
        <v>1</v>
      </c>
      <c r="F63" s="8" t="s">
        <v>33</v>
      </c>
      <c r="G63" s="9" t="s">
        <v>165</v>
      </c>
      <c r="H63" s="8" t="s">
        <v>159</v>
      </c>
      <c r="I63" s="8" t="s">
        <v>20</v>
      </c>
      <c r="J63" s="10" t="s">
        <v>21</v>
      </c>
      <c r="K63" s="16">
        <f>25*L63</f>
        <v>0</v>
      </c>
      <c r="L63" s="12"/>
      <c r="M63" s="12">
        <v>3</v>
      </c>
      <c r="N63" s="12"/>
      <c r="O63" s="13"/>
      <c r="P63" s="14">
        <f>10.54*M63</f>
        <v>31.619999999999997</v>
      </c>
      <c r="Q63" s="17">
        <v>42722</v>
      </c>
      <c r="R63" s="10" t="s">
        <v>166</v>
      </c>
    </row>
    <row r="64" spans="2:18" ht="30" x14ac:dyDescent="0.25">
      <c r="B64" s="6">
        <v>20172606777</v>
      </c>
      <c r="C64" s="10" t="s">
        <v>37</v>
      </c>
      <c r="D64" s="6">
        <v>1</v>
      </c>
      <c r="E64" s="6">
        <v>1</v>
      </c>
      <c r="F64" s="8" t="s">
        <v>100</v>
      </c>
      <c r="G64" s="9" t="s">
        <v>167</v>
      </c>
      <c r="H64" s="8" t="s">
        <v>168</v>
      </c>
      <c r="I64" s="8" t="s">
        <v>169</v>
      </c>
      <c r="J64" s="10" t="s">
        <v>28</v>
      </c>
      <c r="K64" s="11" t="s">
        <v>170</v>
      </c>
      <c r="L64" s="12">
        <v>22</v>
      </c>
      <c r="M64" s="12"/>
      <c r="N64" s="12"/>
      <c r="O64" s="13"/>
      <c r="P64" s="14">
        <f>8.94*L64</f>
        <v>196.67999999999998</v>
      </c>
      <c r="Q64" s="17" t="s">
        <v>42</v>
      </c>
      <c r="R64" s="10" t="s">
        <v>43</v>
      </c>
    </row>
    <row r="65" spans="2:18" ht="45" x14ac:dyDescent="0.25">
      <c r="B65" s="6">
        <v>20172606777</v>
      </c>
      <c r="C65" s="7">
        <v>2014</v>
      </c>
      <c r="D65" s="6">
        <v>1</v>
      </c>
      <c r="E65" s="6">
        <v>1</v>
      </c>
      <c r="F65" s="8" t="s">
        <v>171</v>
      </c>
      <c r="G65" s="9" t="s">
        <v>172</v>
      </c>
      <c r="H65" s="8" t="s">
        <v>168</v>
      </c>
      <c r="I65" s="8" t="s">
        <v>173</v>
      </c>
      <c r="J65" s="10" t="s">
        <v>21</v>
      </c>
      <c r="K65" s="11" t="s">
        <v>22</v>
      </c>
      <c r="L65" s="12"/>
      <c r="M65" s="12"/>
      <c r="N65" s="12">
        <v>3</v>
      </c>
      <c r="O65" s="13"/>
      <c r="P65" s="18">
        <f>10.8*N65</f>
        <v>32.400000000000006</v>
      </c>
      <c r="Q65" s="17" t="s">
        <v>42</v>
      </c>
      <c r="R65" s="10" t="s">
        <v>174</v>
      </c>
    </row>
    <row r="66" spans="2:18" x14ac:dyDescent="0.25">
      <c r="B66" s="6">
        <v>20172606777</v>
      </c>
      <c r="C66" s="7"/>
      <c r="D66" s="6">
        <v>1</v>
      </c>
      <c r="E66" s="6">
        <v>1</v>
      </c>
      <c r="F66" s="8" t="s">
        <v>171</v>
      </c>
      <c r="G66" s="9" t="s">
        <v>172</v>
      </c>
      <c r="H66" s="8" t="s">
        <v>168</v>
      </c>
      <c r="I66" s="8" t="s">
        <v>173</v>
      </c>
      <c r="J66" s="10" t="s">
        <v>28</v>
      </c>
      <c r="K66" s="11"/>
      <c r="L66" s="12"/>
      <c r="M66" s="12"/>
      <c r="N66" s="12"/>
      <c r="O66" s="13"/>
      <c r="P66" s="18">
        <f>8.87*L66</f>
        <v>0</v>
      </c>
      <c r="Q66" s="17" t="s">
        <v>42</v>
      </c>
      <c r="R66" s="10" t="s">
        <v>43</v>
      </c>
    </row>
    <row r="67" spans="2:18" x14ac:dyDescent="0.25">
      <c r="B67" s="6"/>
      <c r="C67" s="7"/>
      <c r="D67" s="6"/>
      <c r="E67" s="6"/>
      <c r="F67" s="8"/>
      <c r="G67" s="9"/>
      <c r="H67" s="8" t="s">
        <v>175</v>
      </c>
      <c r="I67" s="8"/>
      <c r="J67" s="10" t="s">
        <v>28</v>
      </c>
      <c r="K67" s="11"/>
      <c r="L67" s="12"/>
      <c r="M67" s="12"/>
      <c r="N67" s="12"/>
      <c r="O67" s="13"/>
      <c r="P67" s="18"/>
      <c r="Q67" s="17"/>
      <c r="R67" s="10"/>
    </row>
    <row r="68" spans="2:18" x14ac:dyDescent="0.25">
      <c r="B68" s="6">
        <v>20172606777</v>
      </c>
      <c r="C68" s="7">
        <v>2014</v>
      </c>
      <c r="D68" s="6">
        <v>1</v>
      </c>
      <c r="E68" s="6">
        <v>1</v>
      </c>
      <c r="F68" s="8" t="s">
        <v>33</v>
      </c>
      <c r="G68" s="9" t="s">
        <v>176</v>
      </c>
      <c r="H68" s="8" t="s">
        <v>177</v>
      </c>
      <c r="I68" s="8" t="s">
        <v>178</v>
      </c>
      <c r="J68" s="10" t="s">
        <v>28</v>
      </c>
      <c r="K68" s="16">
        <f>30*L68</f>
        <v>1500</v>
      </c>
      <c r="L68" s="12">
        <v>50</v>
      </c>
      <c r="M68" s="12"/>
      <c r="N68" s="12"/>
      <c r="O68" s="13"/>
      <c r="P68" s="14">
        <f>8.94*L68</f>
        <v>447</v>
      </c>
      <c r="Q68" s="17">
        <v>42722</v>
      </c>
      <c r="R68" s="10" t="s">
        <v>179</v>
      </c>
    </row>
    <row r="69" spans="2:18" x14ac:dyDescent="0.25">
      <c r="B69" s="6">
        <v>20172606777</v>
      </c>
      <c r="C69" s="7">
        <v>1996</v>
      </c>
      <c r="D69" s="6">
        <v>1</v>
      </c>
      <c r="E69" s="6">
        <v>1</v>
      </c>
      <c r="F69" s="8" t="s">
        <v>33</v>
      </c>
      <c r="G69" s="9" t="s">
        <v>176</v>
      </c>
      <c r="H69" s="8" t="s">
        <v>177</v>
      </c>
      <c r="I69" s="8" t="s">
        <v>20</v>
      </c>
      <c r="J69" s="10" t="s">
        <v>28</v>
      </c>
      <c r="K69" s="16">
        <f>25*L69</f>
        <v>875</v>
      </c>
      <c r="L69" s="12">
        <v>35</v>
      </c>
      <c r="M69" s="12"/>
      <c r="N69" s="12"/>
      <c r="O69" s="13"/>
      <c r="P69" s="14">
        <f>8.94*L69</f>
        <v>312.89999999999998</v>
      </c>
      <c r="Q69" s="17">
        <v>42722</v>
      </c>
      <c r="R69" s="10" t="s">
        <v>157</v>
      </c>
    </row>
    <row r="70" spans="2:18" ht="30" x14ac:dyDescent="0.25">
      <c r="B70" s="6"/>
      <c r="C70" s="7"/>
      <c r="D70" s="6"/>
      <c r="E70" s="6"/>
      <c r="F70" s="8" t="s">
        <v>33</v>
      </c>
      <c r="G70" s="9" t="s">
        <v>176</v>
      </c>
      <c r="H70" s="8" t="s">
        <v>177</v>
      </c>
      <c r="I70" s="8"/>
      <c r="J70" s="10" t="s">
        <v>21</v>
      </c>
      <c r="K70" s="16"/>
      <c r="L70" s="12"/>
      <c r="M70" s="12"/>
      <c r="N70" s="12">
        <v>10</v>
      </c>
      <c r="O70" s="13"/>
      <c r="P70" s="14">
        <f>10.8*N70</f>
        <v>108</v>
      </c>
      <c r="Q70" s="17"/>
      <c r="R70" s="10"/>
    </row>
    <row r="71" spans="2:18" x14ac:dyDescent="0.25">
      <c r="B71" s="6">
        <v>20172606777</v>
      </c>
      <c r="C71" s="7">
        <v>1993</v>
      </c>
      <c r="D71" s="6">
        <v>1</v>
      </c>
      <c r="E71" s="6">
        <v>1</v>
      </c>
      <c r="F71" s="8" t="s">
        <v>24</v>
      </c>
      <c r="G71" s="9" t="s">
        <v>104</v>
      </c>
      <c r="H71" s="8" t="s">
        <v>180</v>
      </c>
      <c r="I71" s="8" t="s">
        <v>181</v>
      </c>
      <c r="J71" s="10" t="s">
        <v>28</v>
      </c>
      <c r="K71" s="16">
        <f>12*L71</f>
        <v>120</v>
      </c>
      <c r="L71" s="12">
        <v>10</v>
      </c>
      <c r="M71" s="12"/>
      <c r="N71" s="12"/>
      <c r="O71" s="13"/>
      <c r="P71" s="14">
        <f>8.94*L71</f>
        <v>89.399999999999991</v>
      </c>
      <c r="Q71" s="17">
        <v>42722</v>
      </c>
      <c r="R71" s="10" t="s">
        <v>182</v>
      </c>
    </row>
    <row r="72" spans="2:18" x14ac:dyDescent="0.25">
      <c r="B72" s="6">
        <v>20172606777</v>
      </c>
      <c r="C72" s="7">
        <v>2009</v>
      </c>
      <c r="D72" s="6">
        <v>1</v>
      </c>
      <c r="E72" s="6">
        <v>1</v>
      </c>
      <c r="F72" s="8" t="s">
        <v>24</v>
      </c>
      <c r="G72" s="9" t="s">
        <v>97</v>
      </c>
      <c r="H72" s="8" t="s">
        <v>183</v>
      </c>
      <c r="I72" s="8" t="s">
        <v>184</v>
      </c>
      <c r="J72" s="10" t="s">
        <v>28</v>
      </c>
      <c r="K72" s="16">
        <f>12*L72</f>
        <v>180</v>
      </c>
      <c r="L72" s="12">
        <v>15</v>
      </c>
      <c r="M72" s="12"/>
      <c r="N72" s="12"/>
      <c r="O72" s="13"/>
      <c r="P72" s="14">
        <f>8.94*L72</f>
        <v>134.1</v>
      </c>
      <c r="Q72" s="17">
        <v>42722</v>
      </c>
      <c r="R72" s="10" t="s">
        <v>61</v>
      </c>
    </row>
    <row r="73" spans="2:18" x14ac:dyDescent="0.25">
      <c r="B73" s="6">
        <v>20172606777</v>
      </c>
      <c r="C73" s="7">
        <v>2004</v>
      </c>
      <c r="D73" s="6">
        <v>1</v>
      </c>
      <c r="E73" s="6">
        <v>1</v>
      </c>
      <c r="F73" s="8" t="s">
        <v>24</v>
      </c>
      <c r="G73" s="9" t="s">
        <v>118</v>
      </c>
      <c r="H73" s="8" t="s">
        <v>185</v>
      </c>
      <c r="I73" s="8" t="s">
        <v>186</v>
      </c>
      <c r="J73" s="10" t="s">
        <v>28</v>
      </c>
      <c r="K73" s="16">
        <f>15*L73</f>
        <v>450</v>
      </c>
      <c r="L73" s="12">
        <v>30</v>
      </c>
      <c r="M73" s="12"/>
      <c r="N73" s="12"/>
      <c r="O73" s="13"/>
      <c r="P73" s="14">
        <f>8.94*L73</f>
        <v>268.2</v>
      </c>
      <c r="Q73" s="17">
        <v>42722</v>
      </c>
      <c r="R73" s="10" t="s">
        <v>187</v>
      </c>
    </row>
    <row r="74" spans="2:18" ht="45" x14ac:dyDescent="0.25">
      <c r="B74" s="6">
        <v>20172606777</v>
      </c>
      <c r="C74" s="10" t="s">
        <v>37</v>
      </c>
      <c r="D74" s="6">
        <v>1</v>
      </c>
      <c r="E74" s="6">
        <v>1</v>
      </c>
      <c r="F74" s="8" t="s">
        <v>188</v>
      </c>
      <c r="G74" s="9" t="s">
        <v>189</v>
      </c>
      <c r="H74" s="8" t="s">
        <v>185</v>
      </c>
      <c r="I74" s="8" t="s">
        <v>190</v>
      </c>
      <c r="J74" s="10" t="s">
        <v>21</v>
      </c>
      <c r="K74" s="11" t="s">
        <v>41</v>
      </c>
      <c r="L74" s="12"/>
      <c r="M74" s="12"/>
      <c r="N74" s="12">
        <v>7</v>
      </c>
      <c r="O74" s="13"/>
      <c r="P74" s="18">
        <f>10.8*N74</f>
        <v>75.600000000000009</v>
      </c>
      <c r="Q74" s="17" t="s">
        <v>42</v>
      </c>
      <c r="R74" s="10" t="s">
        <v>43</v>
      </c>
    </row>
    <row r="75" spans="2:18" ht="45" x14ac:dyDescent="0.25">
      <c r="B75" s="6">
        <v>20172606777</v>
      </c>
      <c r="C75" s="10" t="s">
        <v>77</v>
      </c>
      <c r="D75" s="6">
        <v>1</v>
      </c>
      <c r="E75" s="6">
        <v>1</v>
      </c>
      <c r="F75" s="8" t="s">
        <v>33</v>
      </c>
      <c r="G75" s="9" t="s">
        <v>191</v>
      </c>
      <c r="H75" s="8" t="s">
        <v>192</v>
      </c>
      <c r="I75" s="8" t="s">
        <v>193</v>
      </c>
      <c r="J75" s="10" t="s">
        <v>28</v>
      </c>
      <c r="K75" s="11" t="s">
        <v>22</v>
      </c>
      <c r="L75" s="12">
        <v>15</v>
      </c>
      <c r="M75" s="12"/>
      <c r="N75" s="12"/>
      <c r="O75" s="13"/>
      <c r="P75" s="18">
        <f>8.94*L75</f>
        <v>134.1</v>
      </c>
      <c r="Q75" s="22" t="s">
        <v>194</v>
      </c>
      <c r="R75" s="10" t="s">
        <v>195</v>
      </c>
    </row>
    <row r="76" spans="2:18" ht="45" x14ac:dyDescent="0.25">
      <c r="B76" s="6">
        <v>20172606777</v>
      </c>
      <c r="C76" s="10" t="s">
        <v>77</v>
      </c>
      <c r="D76" s="6">
        <v>1</v>
      </c>
      <c r="E76" s="6">
        <v>1</v>
      </c>
      <c r="F76" s="8" t="s">
        <v>87</v>
      </c>
      <c r="G76" s="9" t="s">
        <v>196</v>
      </c>
      <c r="H76" s="8" t="s">
        <v>197</v>
      </c>
      <c r="I76" s="8" t="s">
        <v>75</v>
      </c>
      <c r="J76" s="10" t="s">
        <v>21</v>
      </c>
      <c r="K76" s="11" t="s">
        <v>91</v>
      </c>
      <c r="L76" s="12"/>
      <c r="M76" s="12"/>
      <c r="N76" s="12"/>
      <c r="O76" s="13"/>
      <c r="P76" s="18">
        <f>10.14*M76</f>
        <v>0</v>
      </c>
      <c r="Q76" s="22" t="s">
        <v>128</v>
      </c>
      <c r="R76" s="10" t="s">
        <v>198</v>
      </c>
    </row>
    <row r="77" spans="2:18" ht="45" x14ac:dyDescent="0.25">
      <c r="B77" s="6">
        <v>20172606777</v>
      </c>
      <c r="C77" s="7">
        <v>2005</v>
      </c>
      <c r="D77" s="6">
        <v>1</v>
      </c>
      <c r="E77" s="6">
        <v>1</v>
      </c>
      <c r="F77" s="8" t="s">
        <v>87</v>
      </c>
      <c r="G77" s="9" t="s">
        <v>199</v>
      </c>
      <c r="H77" s="8" t="s">
        <v>200</v>
      </c>
      <c r="I77" s="8" t="s">
        <v>75</v>
      </c>
      <c r="J77" s="10" t="s">
        <v>21</v>
      </c>
      <c r="K77" s="11" t="s">
        <v>91</v>
      </c>
      <c r="L77" s="12"/>
      <c r="M77" s="12"/>
      <c r="N77" s="12">
        <v>21</v>
      </c>
      <c r="O77" s="13"/>
      <c r="P77" s="18">
        <f>10.8*N77</f>
        <v>226.8</v>
      </c>
      <c r="Q77" s="15">
        <v>42722</v>
      </c>
      <c r="R77" s="10" t="s">
        <v>201</v>
      </c>
    </row>
    <row r="78" spans="2:18" ht="45" x14ac:dyDescent="0.25">
      <c r="B78" s="6">
        <v>20172606777</v>
      </c>
      <c r="C78" s="10" t="s">
        <v>77</v>
      </c>
      <c r="D78" s="6">
        <v>1</v>
      </c>
      <c r="E78" s="6">
        <v>1</v>
      </c>
      <c r="F78" s="8" t="s">
        <v>87</v>
      </c>
      <c r="G78" s="9" t="s">
        <v>202</v>
      </c>
      <c r="H78" s="8" t="s">
        <v>203</v>
      </c>
      <c r="I78" s="8" t="s">
        <v>75</v>
      </c>
      <c r="J78" s="10" t="s">
        <v>21</v>
      </c>
      <c r="K78" s="11" t="s">
        <v>22</v>
      </c>
      <c r="L78" s="12"/>
      <c r="M78" s="12"/>
      <c r="N78" s="12"/>
      <c r="O78" s="13"/>
      <c r="P78" s="18"/>
      <c r="Q78" s="22" t="s">
        <v>170</v>
      </c>
      <c r="R78" s="10" t="s">
        <v>204</v>
      </c>
    </row>
    <row r="79" spans="2:18" x14ac:dyDescent="0.25">
      <c r="B79" s="6">
        <v>20172606777</v>
      </c>
      <c r="C79" s="7">
        <v>2009</v>
      </c>
      <c r="D79" s="6">
        <v>1</v>
      </c>
      <c r="E79" s="6">
        <v>1</v>
      </c>
      <c r="F79" s="8" t="s">
        <v>24</v>
      </c>
      <c r="G79" s="9" t="s">
        <v>97</v>
      </c>
      <c r="H79" s="8" t="s">
        <v>205</v>
      </c>
      <c r="I79" s="8" t="s">
        <v>206</v>
      </c>
      <c r="J79" s="10" t="s">
        <v>28</v>
      </c>
      <c r="K79" s="16">
        <f>12*L79</f>
        <v>0</v>
      </c>
      <c r="L79" s="12"/>
      <c r="M79" s="12"/>
      <c r="N79" s="12"/>
      <c r="O79" s="13"/>
      <c r="P79" s="14"/>
      <c r="Q79" s="17">
        <v>42722</v>
      </c>
      <c r="R79" s="10" t="s">
        <v>61</v>
      </c>
    </row>
    <row r="80" spans="2:18" x14ac:dyDescent="0.25">
      <c r="B80" s="6">
        <v>20172606777</v>
      </c>
      <c r="C80" s="7">
        <v>1993</v>
      </c>
      <c r="D80" s="6">
        <v>1</v>
      </c>
      <c r="E80" s="6">
        <v>1</v>
      </c>
      <c r="F80" s="8" t="s">
        <v>207</v>
      </c>
      <c r="G80" s="9" t="s">
        <v>150</v>
      </c>
      <c r="H80" s="8" t="s">
        <v>200</v>
      </c>
      <c r="I80" s="8" t="s">
        <v>208</v>
      </c>
      <c r="J80" s="10" t="s">
        <v>28</v>
      </c>
      <c r="K80" s="16">
        <f>15*L80</f>
        <v>0</v>
      </c>
      <c r="L80" s="12"/>
      <c r="M80" s="12"/>
      <c r="N80" s="12"/>
      <c r="O80" s="13"/>
      <c r="P80" s="14">
        <f>8.87*L80</f>
        <v>0</v>
      </c>
      <c r="Q80" s="17">
        <v>42722</v>
      </c>
      <c r="R80" s="10" t="s">
        <v>106</v>
      </c>
    </row>
    <row r="81" spans="2:18" x14ac:dyDescent="0.25">
      <c r="B81" s="6">
        <v>20172606777</v>
      </c>
      <c r="C81" s="7">
        <v>2009</v>
      </c>
      <c r="D81" s="6">
        <v>1</v>
      </c>
      <c r="E81" s="6">
        <v>1</v>
      </c>
      <c r="F81" s="8" t="s">
        <v>24</v>
      </c>
      <c r="G81" s="9" t="s">
        <v>209</v>
      </c>
      <c r="H81" s="8" t="s">
        <v>210</v>
      </c>
      <c r="I81" s="8" t="s">
        <v>211</v>
      </c>
      <c r="J81" s="10" t="s">
        <v>28</v>
      </c>
      <c r="K81" s="16">
        <f>12*L81</f>
        <v>360</v>
      </c>
      <c r="L81" s="12">
        <f>30</f>
        <v>30</v>
      </c>
      <c r="M81" s="12"/>
      <c r="N81" s="12"/>
      <c r="O81" s="13"/>
      <c r="P81" s="14">
        <f>8.94*L81</f>
        <v>268.2</v>
      </c>
      <c r="Q81" s="17">
        <v>42722</v>
      </c>
      <c r="R81" s="10" t="s">
        <v>29</v>
      </c>
    </row>
    <row r="82" spans="2:18" x14ac:dyDescent="0.25">
      <c r="B82" s="6">
        <v>20172606777</v>
      </c>
      <c r="C82" s="7">
        <v>2009</v>
      </c>
      <c r="D82" s="6">
        <v>1</v>
      </c>
      <c r="E82" s="6">
        <v>1</v>
      </c>
      <c r="F82" s="8" t="s">
        <v>24</v>
      </c>
      <c r="G82" s="9" t="s">
        <v>212</v>
      </c>
      <c r="H82" s="8" t="s">
        <v>213</v>
      </c>
      <c r="I82" s="8" t="s">
        <v>214</v>
      </c>
      <c r="J82" s="10" t="s">
        <v>28</v>
      </c>
      <c r="K82" s="16">
        <f>12*L82</f>
        <v>5100</v>
      </c>
      <c r="L82" s="12">
        <v>425</v>
      </c>
      <c r="M82" s="12"/>
      <c r="N82" s="12"/>
      <c r="O82" s="13"/>
      <c r="P82" s="14">
        <f>8.94*L82</f>
        <v>3799.5</v>
      </c>
      <c r="Q82" s="17">
        <v>42722</v>
      </c>
      <c r="R82" s="10" t="s">
        <v>57</v>
      </c>
    </row>
    <row r="83" spans="2:18" x14ac:dyDescent="0.25">
      <c r="B83" s="6">
        <v>20172606777</v>
      </c>
      <c r="C83" s="7">
        <v>2009</v>
      </c>
      <c r="D83" s="6">
        <v>1</v>
      </c>
      <c r="E83" s="6">
        <v>1</v>
      </c>
      <c r="F83" s="8" t="s">
        <v>24</v>
      </c>
      <c r="G83" s="9" t="s">
        <v>48</v>
      </c>
      <c r="H83" s="8" t="s">
        <v>213</v>
      </c>
      <c r="I83" s="8" t="s">
        <v>58</v>
      </c>
      <c r="J83" s="10" t="s">
        <v>28</v>
      </c>
      <c r="K83" s="16">
        <f>12*L83</f>
        <v>10333.44</v>
      </c>
      <c r="L83" s="12">
        <v>861.12</v>
      </c>
      <c r="M83" s="12"/>
      <c r="N83" s="12"/>
      <c r="O83" s="13"/>
      <c r="P83" s="14">
        <f>8.94*L83</f>
        <v>7698.4128000000001</v>
      </c>
      <c r="Q83" s="17">
        <v>42722</v>
      </c>
      <c r="R83" s="10" t="s">
        <v>32</v>
      </c>
    </row>
    <row r="84" spans="2:18" x14ac:dyDescent="0.25">
      <c r="B84" s="6">
        <v>20172606777</v>
      </c>
      <c r="C84" s="7">
        <v>2009</v>
      </c>
      <c r="D84" s="6">
        <v>1</v>
      </c>
      <c r="E84" s="6">
        <v>1</v>
      </c>
      <c r="F84" s="8" t="s">
        <v>24</v>
      </c>
      <c r="G84" s="9" t="s">
        <v>215</v>
      </c>
      <c r="H84" s="8" t="s">
        <v>213</v>
      </c>
      <c r="I84" s="8" t="s">
        <v>216</v>
      </c>
      <c r="J84" s="10" t="s">
        <v>28</v>
      </c>
      <c r="K84" s="16">
        <f>12*L84</f>
        <v>0</v>
      </c>
      <c r="L84" s="12"/>
      <c r="M84" s="12"/>
      <c r="N84" s="12"/>
      <c r="O84" s="13"/>
      <c r="P84" s="14">
        <f>8.87*L84</f>
        <v>0</v>
      </c>
      <c r="Q84" s="17">
        <v>42722</v>
      </c>
      <c r="R84" s="10" t="s">
        <v>61</v>
      </c>
    </row>
    <row r="85" spans="2:18" x14ac:dyDescent="0.25">
      <c r="B85" s="6">
        <v>20172606777</v>
      </c>
      <c r="C85" s="7">
        <v>2009</v>
      </c>
      <c r="D85" s="6">
        <v>1</v>
      </c>
      <c r="E85" s="6">
        <v>1</v>
      </c>
      <c r="F85" s="8" t="s">
        <v>24</v>
      </c>
      <c r="G85" s="9" t="s">
        <v>118</v>
      </c>
      <c r="H85" s="8" t="s">
        <v>213</v>
      </c>
      <c r="I85" s="8" t="s">
        <v>217</v>
      </c>
      <c r="J85" s="10" t="s">
        <v>28</v>
      </c>
      <c r="K85" s="16">
        <f>12*L85</f>
        <v>0</v>
      </c>
      <c r="L85" s="12"/>
      <c r="M85" s="12"/>
      <c r="N85" s="12"/>
      <c r="O85" s="13"/>
      <c r="P85" s="14">
        <f>8.94*L85</f>
        <v>0</v>
      </c>
      <c r="Q85" s="17">
        <v>42722</v>
      </c>
      <c r="R85" s="10" t="s">
        <v>113</v>
      </c>
    </row>
    <row r="86" spans="2:18" x14ac:dyDescent="0.25">
      <c r="B86" s="6">
        <v>20172606777</v>
      </c>
      <c r="C86" s="7">
        <v>2010</v>
      </c>
      <c r="D86" s="6">
        <v>1</v>
      </c>
      <c r="E86" s="6">
        <v>1</v>
      </c>
      <c r="F86" s="8" t="s">
        <v>100</v>
      </c>
      <c r="G86" s="9" t="s">
        <v>218</v>
      </c>
      <c r="H86" s="8" t="s">
        <v>213</v>
      </c>
      <c r="I86" s="8" t="s">
        <v>219</v>
      </c>
      <c r="J86" s="10" t="s">
        <v>28</v>
      </c>
      <c r="K86" s="16">
        <f>15*L86</f>
        <v>0</v>
      </c>
      <c r="L86" s="12"/>
      <c r="M86" s="12"/>
      <c r="N86" s="12"/>
      <c r="O86" s="13"/>
      <c r="P86" s="14"/>
      <c r="Q86" s="17">
        <v>42722</v>
      </c>
      <c r="R86" s="10" t="s">
        <v>102</v>
      </c>
    </row>
    <row r="87" spans="2:18" x14ac:dyDescent="0.25">
      <c r="B87" s="6">
        <v>20172606777</v>
      </c>
      <c r="C87" s="7">
        <v>2012</v>
      </c>
      <c r="D87" s="6">
        <v>1</v>
      </c>
      <c r="E87" s="6">
        <v>1</v>
      </c>
      <c r="F87" s="8" t="s">
        <v>33</v>
      </c>
      <c r="G87" s="9" t="s">
        <v>104</v>
      </c>
      <c r="H87" s="8" t="s">
        <v>213</v>
      </c>
      <c r="I87" s="8" t="s">
        <v>220</v>
      </c>
      <c r="J87" s="10" t="s">
        <v>28</v>
      </c>
      <c r="K87" s="16">
        <f>30*L87</f>
        <v>0</v>
      </c>
      <c r="L87" s="12"/>
      <c r="M87" s="12"/>
      <c r="N87" s="12"/>
      <c r="O87" s="13"/>
      <c r="P87" s="14"/>
      <c r="Q87" s="17">
        <v>42722</v>
      </c>
      <c r="R87" s="10" t="s">
        <v>64</v>
      </c>
    </row>
    <row r="88" spans="2:18" ht="45" x14ac:dyDescent="0.25">
      <c r="B88" s="6">
        <v>20172606777</v>
      </c>
      <c r="C88" s="10" t="s">
        <v>221</v>
      </c>
      <c r="D88" s="6">
        <v>1</v>
      </c>
      <c r="E88" s="6">
        <v>1</v>
      </c>
      <c r="F88" s="8" t="s">
        <v>33</v>
      </c>
      <c r="G88" s="9" t="s">
        <v>222</v>
      </c>
      <c r="H88" s="8" t="s">
        <v>213</v>
      </c>
      <c r="I88" s="8" t="s">
        <v>223</v>
      </c>
      <c r="J88" s="10" t="s">
        <v>28</v>
      </c>
      <c r="K88" s="11" t="s">
        <v>41</v>
      </c>
      <c r="L88" s="12"/>
      <c r="M88" s="12"/>
      <c r="N88" s="12"/>
      <c r="O88" s="13"/>
      <c r="P88" s="14"/>
      <c r="Q88" s="22" t="s">
        <v>224</v>
      </c>
      <c r="R88" s="10" t="s">
        <v>225</v>
      </c>
    </row>
    <row r="89" spans="2:18" ht="45" x14ac:dyDescent="0.25">
      <c r="B89" s="6">
        <v>20172606777</v>
      </c>
      <c r="C89" s="10">
        <v>2011</v>
      </c>
      <c r="D89" s="6">
        <v>1</v>
      </c>
      <c r="E89" s="6">
        <v>1</v>
      </c>
      <c r="F89" s="8" t="s">
        <v>226</v>
      </c>
      <c r="G89" s="9" t="s">
        <v>227</v>
      </c>
      <c r="H89" s="8" t="s">
        <v>213</v>
      </c>
      <c r="I89" s="8" t="s">
        <v>228</v>
      </c>
      <c r="J89" s="10" t="s">
        <v>28</v>
      </c>
      <c r="K89" s="11" t="s">
        <v>41</v>
      </c>
      <c r="L89" s="12"/>
      <c r="M89" s="12"/>
      <c r="N89" s="12"/>
      <c r="O89" s="13"/>
      <c r="P89" s="14"/>
      <c r="Q89" s="34">
        <v>42356</v>
      </c>
      <c r="R89" s="10" t="s">
        <v>229</v>
      </c>
    </row>
    <row r="90" spans="2:18" x14ac:dyDescent="0.25">
      <c r="B90" s="6">
        <v>20172606777</v>
      </c>
      <c r="C90" s="7">
        <v>1993</v>
      </c>
      <c r="D90" s="6">
        <v>1</v>
      </c>
      <c r="E90" s="6">
        <v>1</v>
      </c>
      <c r="F90" s="8" t="s">
        <v>24</v>
      </c>
      <c r="G90" s="9" t="s">
        <v>230</v>
      </c>
      <c r="H90" s="8" t="s">
        <v>213</v>
      </c>
      <c r="I90" s="8" t="s">
        <v>231</v>
      </c>
      <c r="J90" s="10" t="s">
        <v>28</v>
      </c>
      <c r="K90" s="16">
        <f>15*L90</f>
        <v>0</v>
      </c>
      <c r="L90" s="12"/>
      <c r="M90" s="12"/>
      <c r="N90" s="12"/>
      <c r="O90" s="13"/>
      <c r="P90" s="14"/>
      <c r="Q90" s="15">
        <v>42722</v>
      </c>
      <c r="R90" s="10" t="s">
        <v>106</v>
      </c>
    </row>
    <row r="91" spans="2:18" ht="45" x14ac:dyDescent="0.25">
      <c r="B91" s="6">
        <v>20172606777</v>
      </c>
      <c r="C91" s="10" t="s">
        <v>37</v>
      </c>
      <c r="D91" s="6">
        <v>1</v>
      </c>
      <c r="E91" s="6">
        <v>1</v>
      </c>
      <c r="F91" s="8" t="s">
        <v>232</v>
      </c>
      <c r="G91" s="9" t="s">
        <v>233</v>
      </c>
      <c r="H91" s="8" t="s">
        <v>213</v>
      </c>
      <c r="I91" s="8" t="s">
        <v>234</v>
      </c>
      <c r="J91" s="10" t="s">
        <v>28</v>
      </c>
      <c r="K91" s="11" t="s">
        <v>41</v>
      </c>
      <c r="L91" s="12"/>
      <c r="M91" s="12"/>
      <c r="N91" s="12"/>
      <c r="O91" s="13"/>
      <c r="P91" s="14"/>
      <c r="Q91" s="17" t="s">
        <v>42</v>
      </c>
      <c r="R91" s="10" t="s">
        <v>43</v>
      </c>
    </row>
    <row r="92" spans="2:18" ht="45" x14ac:dyDescent="0.25">
      <c r="B92" s="6">
        <v>20172606777</v>
      </c>
      <c r="C92" s="10" t="s">
        <v>37</v>
      </c>
      <c r="D92" s="6">
        <v>1</v>
      </c>
      <c r="E92" s="6">
        <v>1</v>
      </c>
      <c r="F92" s="8" t="s">
        <v>235</v>
      </c>
      <c r="G92" s="9" t="s">
        <v>236</v>
      </c>
      <c r="H92" s="8" t="s">
        <v>213</v>
      </c>
      <c r="I92" s="8" t="s">
        <v>237</v>
      </c>
      <c r="J92" s="10" t="s">
        <v>28</v>
      </c>
      <c r="K92" s="11" t="s">
        <v>41</v>
      </c>
      <c r="L92" s="12"/>
      <c r="M92" s="12"/>
      <c r="N92" s="12"/>
      <c r="O92" s="13"/>
      <c r="P92" s="14"/>
      <c r="Q92" s="17" t="s">
        <v>42</v>
      </c>
      <c r="R92" s="10" t="s">
        <v>43</v>
      </c>
    </row>
    <row r="93" spans="2:18" ht="45" x14ac:dyDescent="0.25">
      <c r="B93" s="6">
        <v>20172606777</v>
      </c>
      <c r="C93" s="10" t="s">
        <v>37</v>
      </c>
      <c r="D93" s="6">
        <v>1</v>
      </c>
      <c r="E93" s="6">
        <v>1</v>
      </c>
      <c r="F93" s="8" t="s">
        <v>238</v>
      </c>
      <c r="G93" s="9" t="s">
        <v>239</v>
      </c>
      <c r="H93" s="8" t="s">
        <v>240</v>
      </c>
      <c r="I93" s="8" t="s">
        <v>241</v>
      </c>
      <c r="J93" s="10" t="s">
        <v>28</v>
      </c>
      <c r="K93" s="11" t="s">
        <v>41</v>
      </c>
      <c r="L93" s="12"/>
      <c r="M93" s="12"/>
      <c r="N93" s="12"/>
      <c r="O93" s="13"/>
      <c r="P93" s="14">
        <f>8.87*L93</f>
        <v>0</v>
      </c>
      <c r="Q93" s="17" t="s">
        <v>42</v>
      </c>
      <c r="R93" s="10" t="s">
        <v>43</v>
      </c>
    </row>
    <row r="94" spans="2:18" ht="45" x14ac:dyDescent="0.25">
      <c r="B94" s="6">
        <v>20172606777</v>
      </c>
      <c r="C94" s="10" t="s">
        <v>37</v>
      </c>
      <c r="D94" s="6">
        <v>1</v>
      </c>
      <c r="E94" s="6">
        <v>1</v>
      </c>
      <c r="F94" s="8" t="s">
        <v>87</v>
      </c>
      <c r="G94" s="9" t="s">
        <v>242</v>
      </c>
      <c r="H94" s="8" t="s">
        <v>213</v>
      </c>
      <c r="I94" s="8" t="s">
        <v>223</v>
      </c>
      <c r="J94" s="10" t="s">
        <v>90</v>
      </c>
      <c r="K94" s="11" t="s">
        <v>41</v>
      </c>
      <c r="L94" s="12"/>
      <c r="M94" s="35"/>
      <c r="N94" s="35"/>
      <c r="O94" s="13"/>
      <c r="P94" s="14"/>
      <c r="Q94" s="17" t="s">
        <v>42</v>
      </c>
      <c r="R94" s="10" t="s">
        <v>43</v>
      </c>
    </row>
    <row r="95" spans="2:18" ht="45" x14ac:dyDescent="0.25">
      <c r="B95" s="6">
        <v>20172606777</v>
      </c>
      <c r="C95" s="10" t="s">
        <v>37</v>
      </c>
      <c r="D95" s="6">
        <v>1</v>
      </c>
      <c r="E95" s="6">
        <v>1</v>
      </c>
      <c r="F95" s="8" t="s">
        <v>243</v>
      </c>
      <c r="G95" s="9" t="s">
        <v>244</v>
      </c>
      <c r="H95" s="8" t="s">
        <v>245</v>
      </c>
      <c r="I95" s="8" t="s">
        <v>190</v>
      </c>
      <c r="J95" s="10" t="s">
        <v>21</v>
      </c>
      <c r="K95" s="11" t="s">
        <v>41</v>
      </c>
      <c r="L95" s="12"/>
      <c r="M95" s="35"/>
      <c r="N95" s="35"/>
      <c r="O95" s="13"/>
      <c r="P95" s="18">
        <f>8.87*L95</f>
        <v>0</v>
      </c>
      <c r="Q95" s="17" t="s">
        <v>42</v>
      </c>
      <c r="R95" s="10" t="s">
        <v>43</v>
      </c>
    </row>
    <row r="96" spans="2:18" ht="45" x14ac:dyDescent="0.25">
      <c r="B96" s="6">
        <v>20172606777</v>
      </c>
      <c r="C96" s="10" t="s">
        <v>37</v>
      </c>
      <c r="D96" s="6">
        <v>1</v>
      </c>
      <c r="E96" s="6">
        <v>1</v>
      </c>
      <c r="F96" s="8" t="s">
        <v>246</v>
      </c>
      <c r="G96" s="9" t="s">
        <v>247</v>
      </c>
      <c r="H96" s="8" t="s">
        <v>213</v>
      </c>
      <c r="I96" s="8" t="s">
        <v>248</v>
      </c>
      <c r="J96" s="10" t="s">
        <v>21</v>
      </c>
      <c r="K96" s="11" t="s">
        <v>41</v>
      </c>
      <c r="L96" s="12"/>
      <c r="M96" s="35">
        <v>28</v>
      </c>
      <c r="N96" s="35">
        <v>302</v>
      </c>
      <c r="O96" s="13"/>
      <c r="P96" s="18">
        <f>10.54*M96+10.8*N96</f>
        <v>3556.7200000000003</v>
      </c>
      <c r="Q96" s="17" t="s">
        <v>42</v>
      </c>
      <c r="R96" s="10" t="s">
        <v>43</v>
      </c>
    </row>
    <row r="97" spans="2:18" ht="45" x14ac:dyDescent="0.25">
      <c r="B97" s="6">
        <v>20172606777</v>
      </c>
      <c r="C97" s="10" t="s">
        <v>37</v>
      </c>
      <c r="D97" s="6">
        <v>1</v>
      </c>
      <c r="E97" s="6">
        <v>1</v>
      </c>
      <c r="F97" s="8" t="s">
        <v>249</v>
      </c>
      <c r="G97" s="9" t="s">
        <v>239</v>
      </c>
      <c r="H97" s="8" t="s">
        <v>213</v>
      </c>
      <c r="I97" s="8" t="s">
        <v>250</v>
      </c>
      <c r="J97" s="10" t="s">
        <v>21</v>
      </c>
      <c r="K97" s="11" t="s">
        <v>41</v>
      </c>
      <c r="L97" s="12"/>
      <c r="M97" s="35"/>
      <c r="N97" s="35"/>
      <c r="O97" s="13"/>
      <c r="P97" s="18"/>
      <c r="Q97" s="17" t="s">
        <v>42</v>
      </c>
      <c r="R97" s="10" t="s">
        <v>251</v>
      </c>
    </row>
    <row r="98" spans="2:18" ht="45" x14ac:dyDescent="0.25">
      <c r="B98" s="6">
        <v>20172606777</v>
      </c>
      <c r="C98" s="10" t="s">
        <v>37</v>
      </c>
      <c r="D98" s="6">
        <v>1</v>
      </c>
      <c r="E98" s="6">
        <v>1</v>
      </c>
      <c r="F98" s="8" t="s">
        <v>188</v>
      </c>
      <c r="G98" s="9" t="s">
        <v>252</v>
      </c>
      <c r="H98" s="8" t="s">
        <v>213</v>
      </c>
      <c r="I98" s="8" t="s">
        <v>253</v>
      </c>
      <c r="J98" s="10" t="s">
        <v>21</v>
      </c>
      <c r="K98" s="11" t="s">
        <v>41</v>
      </c>
      <c r="L98" s="12"/>
      <c r="M98" s="12"/>
      <c r="N98" s="12"/>
      <c r="O98" s="13"/>
      <c r="P98" s="18"/>
      <c r="Q98" s="17" t="s">
        <v>42</v>
      </c>
      <c r="R98" s="10" t="s">
        <v>43</v>
      </c>
    </row>
    <row r="99" spans="2:18" ht="45" x14ac:dyDescent="0.25">
      <c r="B99" s="6">
        <v>20172606777</v>
      </c>
      <c r="C99" s="10" t="s">
        <v>37</v>
      </c>
      <c r="D99" s="6">
        <v>1</v>
      </c>
      <c r="E99" s="6">
        <v>1</v>
      </c>
      <c r="F99" s="8" t="s">
        <v>254</v>
      </c>
      <c r="G99" s="9" t="s">
        <v>244</v>
      </c>
      <c r="H99" s="8" t="s">
        <v>213</v>
      </c>
      <c r="I99" s="8" t="s">
        <v>255</v>
      </c>
      <c r="J99" s="10" t="s">
        <v>21</v>
      </c>
      <c r="K99" s="11" t="s">
        <v>41</v>
      </c>
      <c r="L99" s="12"/>
      <c r="M99" s="12"/>
      <c r="N99" s="12"/>
      <c r="O99" s="13"/>
      <c r="P99" s="18"/>
      <c r="Q99" s="17" t="s">
        <v>42</v>
      </c>
      <c r="R99" s="10" t="s">
        <v>43</v>
      </c>
    </row>
    <row r="100" spans="2:18" ht="45" x14ac:dyDescent="0.25">
      <c r="B100" s="6">
        <v>20172606777</v>
      </c>
      <c r="C100" s="10" t="s">
        <v>37</v>
      </c>
      <c r="D100" s="6">
        <v>1</v>
      </c>
      <c r="E100" s="6">
        <v>1</v>
      </c>
      <c r="F100" s="8" t="s">
        <v>33</v>
      </c>
      <c r="G100" s="9" t="s">
        <v>256</v>
      </c>
      <c r="H100" s="8" t="s">
        <v>213</v>
      </c>
      <c r="I100" s="8" t="s">
        <v>257</v>
      </c>
      <c r="J100" s="10" t="s">
        <v>21</v>
      </c>
      <c r="K100" s="11" t="s">
        <v>41</v>
      </c>
      <c r="L100" s="12"/>
      <c r="M100" s="12"/>
      <c r="N100" s="12"/>
      <c r="O100" s="13"/>
      <c r="P100" s="18"/>
      <c r="Q100" s="17" t="s">
        <v>42</v>
      </c>
      <c r="R100" s="10" t="s">
        <v>43</v>
      </c>
    </row>
    <row r="101" spans="2:18" x14ac:dyDescent="0.25">
      <c r="B101" s="6">
        <v>20172606777</v>
      </c>
      <c r="C101" s="7">
        <v>2009</v>
      </c>
      <c r="D101" s="6">
        <v>1</v>
      </c>
      <c r="E101" s="6">
        <v>1</v>
      </c>
      <c r="F101" s="8" t="s">
        <v>24</v>
      </c>
      <c r="G101" s="9" t="s">
        <v>111</v>
      </c>
      <c r="H101" s="8" t="s">
        <v>258</v>
      </c>
      <c r="I101" s="8" t="s">
        <v>259</v>
      </c>
      <c r="J101" s="10" t="s">
        <v>28</v>
      </c>
      <c r="K101" s="16">
        <f>12*L101</f>
        <v>576</v>
      </c>
      <c r="L101" s="12">
        <v>48</v>
      </c>
      <c r="M101" s="12"/>
      <c r="N101" s="12"/>
      <c r="O101" s="13"/>
      <c r="P101" s="14">
        <f>8.94*L101</f>
        <v>429.12</v>
      </c>
      <c r="Q101" s="17">
        <v>42722</v>
      </c>
      <c r="R101" s="10" t="s">
        <v>57</v>
      </c>
    </row>
    <row r="102" spans="2:18" x14ac:dyDescent="0.25">
      <c r="B102" s="6">
        <v>20172606777</v>
      </c>
      <c r="C102" s="7">
        <v>1993</v>
      </c>
      <c r="D102" s="6">
        <v>1</v>
      </c>
      <c r="E102" s="6">
        <v>1</v>
      </c>
      <c r="F102" s="8" t="s">
        <v>24</v>
      </c>
      <c r="G102" s="9" t="s">
        <v>260</v>
      </c>
      <c r="H102" s="8" t="s">
        <v>258</v>
      </c>
      <c r="I102" s="8" t="s">
        <v>261</v>
      </c>
      <c r="J102" s="10" t="s">
        <v>28</v>
      </c>
      <c r="K102" s="16">
        <f>15*L102</f>
        <v>600</v>
      </c>
      <c r="L102" s="12">
        <v>40</v>
      </c>
      <c r="M102" s="12"/>
      <c r="N102" s="12"/>
      <c r="O102" s="13"/>
      <c r="P102" s="14">
        <f>8.94*L102</f>
        <v>357.59999999999997</v>
      </c>
      <c r="Q102" s="15">
        <v>42722</v>
      </c>
      <c r="R102" s="10" t="s">
        <v>106</v>
      </c>
    </row>
    <row r="103" spans="2:18" x14ac:dyDescent="0.25">
      <c r="B103" s="6">
        <v>20172606777</v>
      </c>
      <c r="C103" s="7">
        <v>1993</v>
      </c>
      <c r="D103" s="6">
        <v>1</v>
      </c>
      <c r="E103" s="6">
        <v>1</v>
      </c>
      <c r="F103" s="8" t="s">
        <v>33</v>
      </c>
      <c r="G103" s="9" t="s">
        <v>262</v>
      </c>
      <c r="H103" s="8" t="s">
        <v>258</v>
      </c>
      <c r="I103" s="8" t="s">
        <v>263</v>
      </c>
      <c r="J103" s="10" t="s">
        <v>28</v>
      </c>
      <c r="K103" s="16">
        <f>25*L103</f>
        <v>0</v>
      </c>
      <c r="L103" s="12"/>
      <c r="M103" s="12"/>
      <c r="N103" s="12"/>
      <c r="O103" s="13"/>
      <c r="P103" s="14"/>
      <c r="Q103" s="15">
        <v>42722</v>
      </c>
      <c r="R103" s="10" t="s">
        <v>264</v>
      </c>
    </row>
    <row r="104" spans="2:18" x14ac:dyDescent="0.25">
      <c r="B104" s="6">
        <v>20172606777</v>
      </c>
      <c r="C104" s="7">
        <v>1990</v>
      </c>
      <c r="D104" s="6">
        <v>1</v>
      </c>
      <c r="E104" s="6">
        <v>1</v>
      </c>
      <c r="F104" s="8" t="s">
        <v>24</v>
      </c>
      <c r="G104" s="9" t="s">
        <v>260</v>
      </c>
      <c r="H104" s="8" t="s">
        <v>265</v>
      </c>
      <c r="I104" s="8" t="s">
        <v>266</v>
      </c>
      <c r="J104" s="24" t="s">
        <v>21</v>
      </c>
      <c r="K104" s="16">
        <f>15*L104</f>
        <v>0</v>
      </c>
      <c r="L104" s="12"/>
      <c r="M104" s="12">
        <v>7</v>
      </c>
      <c r="N104" s="12">
        <v>10</v>
      </c>
      <c r="O104" s="13"/>
      <c r="P104" s="14">
        <f>10.54*M104+10.8*N104</f>
        <v>181.78</v>
      </c>
      <c r="Q104" s="17">
        <v>42722</v>
      </c>
      <c r="R104" s="10" t="s">
        <v>267</v>
      </c>
    </row>
    <row r="105" spans="2:18" x14ac:dyDescent="0.25">
      <c r="B105" s="6">
        <v>20172606777</v>
      </c>
      <c r="C105" s="7">
        <v>2012</v>
      </c>
      <c r="D105" s="6">
        <v>1</v>
      </c>
      <c r="E105" s="6">
        <v>1</v>
      </c>
      <c r="F105" s="8" t="s">
        <v>33</v>
      </c>
      <c r="G105" s="9" t="s">
        <v>120</v>
      </c>
      <c r="H105" s="8" t="s">
        <v>268</v>
      </c>
      <c r="I105" s="8" t="s">
        <v>269</v>
      </c>
      <c r="J105" s="10" t="s">
        <v>28</v>
      </c>
      <c r="K105" s="16">
        <f>30*L105</f>
        <v>0</v>
      </c>
      <c r="L105" s="12"/>
      <c r="M105" s="12"/>
      <c r="N105" s="12"/>
      <c r="O105" s="13"/>
      <c r="P105" s="14"/>
      <c r="Q105" s="15">
        <v>42722</v>
      </c>
      <c r="R105" s="10" t="s">
        <v>270</v>
      </c>
    </row>
    <row r="106" spans="2:18" x14ac:dyDescent="0.25">
      <c r="B106" s="6">
        <v>20172606777</v>
      </c>
      <c r="C106" s="7">
        <v>2009</v>
      </c>
      <c r="D106" s="6">
        <v>1</v>
      </c>
      <c r="E106" s="6">
        <v>1</v>
      </c>
      <c r="F106" s="8" t="s">
        <v>24</v>
      </c>
      <c r="G106" s="9" t="s">
        <v>271</v>
      </c>
      <c r="H106" s="8" t="s">
        <v>272</v>
      </c>
      <c r="I106" s="8" t="s">
        <v>273</v>
      </c>
      <c r="J106" s="10" t="s">
        <v>28</v>
      </c>
      <c r="K106" s="16">
        <f>12*L106</f>
        <v>1728</v>
      </c>
      <c r="L106" s="12">
        <v>144</v>
      </c>
      <c r="M106" s="12"/>
      <c r="N106" s="12"/>
      <c r="O106" s="13"/>
      <c r="P106" s="14">
        <f>8.94*L106</f>
        <v>1287.3599999999999</v>
      </c>
      <c r="Q106" s="15">
        <v>42722</v>
      </c>
      <c r="R106" s="10" t="s">
        <v>32</v>
      </c>
    </row>
    <row r="107" spans="2:18" x14ac:dyDescent="0.25">
      <c r="B107" s="6">
        <v>20172606777</v>
      </c>
      <c r="C107" s="7">
        <v>2009</v>
      </c>
      <c r="D107" s="6">
        <v>1</v>
      </c>
      <c r="E107" s="6">
        <v>1</v>
      </c>
      <c r="F107" s="8" t="s">
        <v>24</v>
      </c>
      <c r="G107" s="9" t="s">
        <v>118</v>
      </c>
      <c r="H107" s="8" t="s">
        <v>272</v>
      </c>
      <c r="I107" s="8" t="s">
        <v>274</v>
      </c>
      <c r="J107" s="10" t="s">
        <v>28</v>
      </c>
      <c r="K107" s="16">
        <f>12*L107</f>
        <v>0</v>
      </c>
      <c r="L107" s="12"/>
      <c r="M107" s="12"/>
      <c r="N107" s="12"/>
      <c r="O107" s="13"/>
      <c r="P107" s="14"/>
      <c r="Q107" s="17">
        <v>42722</v>
      </c>
      <c r="R107" s="10" t="s">
        <v>61</v>
      </c>
    </row>
    <row r="108" spans="2:18" ht="45" x14ac:dyDescent="0.25">
      <c r="B108" s="6">
        <v>20172606777</v>
      </c>
      <c r="C108" s="36" t="s">
        <v>80</v>
      </c>
      <c r="D108" s="6">
        <v>1</v>
      </c>
      <c r="E108" s="6">
        <v>1</v>
      </c>
      <c r="F108" s="8" t="s">
        <v>33</v>
      </c>
      <c r="G108" s="9" t="s">
        <v>275</v>
      </c>
      <c r="H108" s="8" t="s">
        <v>272</v>
      </c>
      <c r="I108" s="8" t="s">
        <v>75</v>
      </c>
      <c r="J108" s="10" t="s">
        <v>21</v>
      </c>
      <c r="K108" s="11" t="s">
        <v>22</v>
      </c>
      <c r="L108" s="12"/>
      <c r="M108" s="12">
        <v>24</v>
      </c>
      <c r="N108" s="12">
        <v>244.714</v>
      </c>
      <c r="O108" s="13"/>
      <c r="P108" s="14">
        <f>10.54*M108+10.8*N108</f>
        <v>2895.8712</v>
      </c>
      <c r="Q108" s="37" t="s">
        <v>276</v>
      </c>
      <c r="R108" s="10" t="s">
        <v>277</v>
      </c>
    </row>
    <row r="109" spans="2:18" ht="45" x14ac:dyDescent="0.25">
      <c r="B109" s="6">
        <v>20172606777</v>
      </c>
      <c r="C109" s="36" t="s">
        <v>278</v>
      </c>
      <c r="D109" s="6">
        <v>1</v>
      </c>
      <c r="E109" s="6">
        <v>1</v>
      </c>
      <c r="F109" s="8" t="s">
        <v>33</v>
      </c>
      <c r="G109" s="9" t="s">
        <v>275</v>
      </c>
      <c r="H109" s="8" t="s">
        <v>272</v>
      </c>
      <c r="I109" s="8" t="s">
        <v>20</v>
      </c>
      <c r="J109" s="10" t="s">
        <v>28</v>
      </c>
      <c r="K109" s="11" t="s">
        <v>22</v>
      </c>
      <c r="L109" s="12">
        <v>62</v>
      </c>
      <c r="M109" s="12"/>
      <c r="N109" s="12"/>
      <c r="O109" s="13"/>
      <c r="P109" s="14">
        <f>8.94*L109</f>
        <v>554.28</v>
      </c>
      <c r="Q109" s="37" t="s">
        <v>276</v>
      </c>
      <c r="R109" s="10" t="s">
        <v>277</v>
      </c>
    </row>
    <row r="110" spans="2:18" ht="30" x14ac:dyDescent="0.25">
      <c r="B110" s="6">
        <v>20172606777</v>
      </c>
      <c r="C110" s="36"/>
      <c r="D110" s="6">
        <v>1</v>
      </c>
      <c r="E110" s="6">
        <v>1</v>
      </c>
      <c r="F110" s="8" t="s">
        <v>33</v>
      </c>
      <c r="G110" s="9" t="s">
        <v>279</v>
      </c>
      <c r="H110" s="8" t="s">
        <v>272</v>
      </c>
      <c r="I110" s="8" t="s">
        <v>280</v>
      </c>
      <c r="J110" s="10" t="s">
        <v>21</v>
      </c>
      <c r="K110" s="11"/>
      <c r="L110" s="12"/>
      <c r="M110" s="12"/>
      <c r="N110" s="12"/>
      <c r="O110" s="13"/>
      <c r="P110" s="14"/>
      <c r="Q110" s="34">
        <v>42722</v>
      </c>
      <c r="R110" s="10" t="s">
        <v>281</v>
      </c>
    </row>
    <row r="111" spans="2:18" ht="30" x14ac:dyDescent="0.25">
      <c r="B111" s="6">
        <v>20172606777</v>
      </c>
      <c r="C111" s="36" t="s">
        <v>278</v>
      </c>
      <c r="D111" s="6">
        <v>1</v>
      </c>
      <c r="E111" s="6">
        <v>1</v>
      </c>
      <c r="F111" s="8" t="s">
        <v>33</v>
      </c>
      <c r="G111" s="9" t="s">
        <v>282</v>
      </c>
      <c r="H111" s="8" t="s">
        <v>272</v>
      </c>
      <c r="I111" s="8" t="s">
        <v>274</v>
      </c>
      <c r="J111" s="10" t="s">
        <v>21</v>
      </c>
      <c r="K111" s="11"/>
      <c r="L111" s="12"/>
      <c r="M111" s="12"/>
      <c r="N111" s="12"/>
      <c r="O111" s="13"/>
      <c r="P111" s="14"/>
      <c r="Q111" s="37" t="s">
        <v>276</v>
      </c>
      <c r="R111" s="10" t="s">
        <v>43</v>
      </c>
    </row>
    <row r="112" spans="2:18" ht="30" x14ac:dyDescent="0.25">
      <c r="B112" s="6">
        <v>20172606777</v>
      </c>
      <c r="C112" s="10"/>
      <c r="D112" s="6">
        <v>1</v>
      </c>
      <c r="E112" s="6">
        <v>1</v>
      </c>
      <c r="F112" s="8" t="s">
        <v>33</v>
      </c>
      <c r="G112" s="9" t="s">
        <v>283</v>
      </c>
      <c r="H112" s="8" t="s">
        <v>272</v>
      </c>
      <c r="I112" s="8" t="s">
        <v>20</v>
      </c>
      <c r="J112" s="10" t="s">
        <v>21</v>
      </c>
      <c r="K112" s="11"/>
      <c r="L112" s="12"/>
      <c r="M112" s="12"/>
      <c r="N112" s="12"/>
      <c r="O112" s="13"/>
      <c r="P112" s="14"/>
      <c r="Q112" s="34">
        <v>42722</v>
      </c>
      <c r="R112" s="10" t="s">
        <v>284</v>
      </c>
    </row>
    <row r="113" spans="2:18" ht="30" x14ac:dyDescent="0.25">
      <c r="B113" s="6">
        <v>20172606777</v>
      </c>
      <c r="C113" s="10"/>
      <c r="D113" s="6">
        <v>1</v>
      </c>
      <c r="E113" s="6">
        <v>1</v>
      </c>
      <c r="F113" s="8" t="s">
        <v>33</v>
      </c>
      <c r="G113" s="9" t="s">
        <v>283</v>
      </c>
      <c r="H113" s="8" t="s">
        <v>272</v>
      </c>
      <c r="I113" s="8" t="s">
        <v>285</v>
      </c>
      <c r="J113" s="10" t="s">
        <v>21</v>
      </c>
      <c r="K113" s="11"/>
      <c r="L113" s="12"/>
      <c r="M113" s="12"/>
      <c r="N113" s="12"/>
      <c r="O113" s="13"/>
      <c r="P113" s="14"/>
      <c r="Q113" s="34">
        <v>42722</v>
      </c>
      <c r="R113" s="10" t="s">
        <v>286</v>
      </c>
    </row>
    <row r="114" spans="2:18" ht="30" x14ac:dyDescent="0.25">
      <c r="B114" s="6">
        <v>20172606777</v>
      </c>
      <c r="C114" s="10"/>
      <c r="D114" s="6">
        <v>1</v>
      </c>
      <c r="E114" s="6">
        <v>1</v>
      </c>
      <c r="F114" s="8" t="s">
        <v>33</v>
      </c>
      <c r="G114" s="9" t="s">
        <v>287</v>
      </c>
      <c r="H114" s="8" t="s">
        <v>272</v>
      </c>
      <c r="I114" s="8" t="s">
        <v>20</v>
      </c>
      <c r="J114" s="10" t="s">
        <v>21</v>
      </c>
      <c r="K114" s="11"/>
      <c r="L114" s="12"/>
      <c r="M114" s="12"/>
      <c r="N114" s="12"/>
      <c r="O114" s="13"/>
      <c r="P114" s="14"/>
      <c r="Q114" s="34">
        <v>42722</v>
      </c>
      <c r="R114" s="10" t="s">
        <v>288</v>
      </c>
    </row>
    <row r="115" spans="2:18" x14ac:dyDescent="0.25">
      <c r="B115" s="6">
        <v>20172606777</v>
      </c>
      <c r="C115" s="36" t="s">
        <v>194</v>
      </c>
      <c r="D115" s="6">
        <v>1</v>
      </c>
      <c r="E115" s="6">
        <v>1</v>
      </c>
      <c r="F115" s="8" t="s">
        <v>33</v>
      </c>
      <c r="G115" s="38" t="s">
        <v>283</v>
      </c>
      <c r="H115" s="39" t="s">
        <v>272</v>
      </c>
      <c r="I115" s="39" t="s">
        <v>20</v>
      </c>
      <c r="J115" s="40" t="s">
        <v>90</v>
      </c>
      <c r="K115" s="41"/>
      <c r="L115" s="12"/>
      <c r="M115" s="12"/>
      <c r="N115" s="12"/>
      <c r="O115" s="42">
        <v>222.87799999999999</v>
      </c>
      <c r="P115" s="18">
        <f>1.73*O115</f>
        <v>385.57893999999999</v>
      </c>
      <c r="Q115" s="34">
        <v>42722</v>
      </c>
      <c r="R115" s="43" t="s">
        <v>289</v>
      </c>
    </row>
    <row r="116" spans="2:18" x14ac:dyDescent="0.25">
      <c r="B116" s="6">
        <v>20172606777</v>
      </c>
      <c r="C116" s="7">
        <v>2010</v>
      </c>
      <c r="D116" s="6">
        <v>1</v>
      </c>
      <c r="E116" s="6">
        <v>1</v>
      </c>
      <c r="F116" s="8" t="s">
        <v>33</v>
      </c>
      <c r="G116" s="38" t="s">
        <v>290</v>
      </c>
      <c r="H116" s="39" t="s">
        <v>272</v>
      </c>
      <c r="I116" s="39" t="s">
        <v>75</v>
      </c>
      <c r="J116" s="40" t="s">
        <v>90</v>
      </c>
      <c r="K116" s="41"/>
      <c r="L116" s="12"/>
      <c r="M116" s="12"/>
      <c r="N116" s="12"/>
      <c r="O116" s="13"/>
      <c r="P116" s="18"/>
      <c r="Q116" s="34">
        <v>42722</v>
      </c>
      <c r="R116" s="10" t="s">
        <v>291</v>
      </c>
    </row>
    <row r="117" spans="2:18" ht="45" x14ac:dyDescent="0.25">
      <c r="B117" s="6">
        <v>20172606777</v>
      </c>
      <c r="C117" s="36" t="s">
        <v>278</v>
      </c>
      <c r="D117" s="6">
        <v>1</v>
      </c>
      <c r="E117" s="6">
        <v>1</v>
      </c>
      <c r="F117" s="8" t="s">
        <v>33</v>
      </c>
      <c r="G117" s="9" t="s">
        <v>292</v>
      </c>
      <c r="H117" s="8" t="s">
        <v>293</v>
      </c>
      <c r="I117" s="8" t="s">
        <v>75</v>
      </c>
      <c r="J117" s="10" t="s">
        <v>21</v>
      </c>
      <c r="K117" s="11" t="s">
        <v>22</v>
      </c>
      <c r="L117" s="12"/>
      <c r="M117" s="12"/>
      <c r="N117" s="12"/>
      <c r="O117" s="13"/>
      <c r="P117" s="18"/>
      <c r="Q117" s="34"/>
      <c r="R117" s="10" t="s">
        <v>294</v>
      </c>
    </row>
    <row r="118" spans="2:18" ht="45" x14ac:dyDescent="0.25">
      <c r="B118" s="6">
        <v>20172606777</v>
      </c>
      <c r="C118" s="36" t="s">
        <v>194</v>
      </c>
      <c r="D118" s="6">
        <v>1</v>
      </c>
      <c r="E118" s="6">
        <v>1</v>
      </c>
      <c r="F118" s="8" t="s">
        <v>33</v>
      </c>
      <c r="G118" s="9" t="s">
        <v>295</v>
      </c>
      <c r="H118" s="8" t="s">
        <v>296</v>
      </c>
      <c r="I118" s="8" t="s">
        <v>297</v>
      </c>
      <c r="J118" s="10" t="s">
        <v>21</v>
      </c>
      <c r="K118" s="11" t="s">
        <v>91</v>
      </c>
      <c r="L118" s="12"/>
      <c r="M118" s="12"/>
      <c r="N118" s="12">
        <v>28</v>
      </c>
      <c r="O118" s="13"/>
      <c r="P118" s="18">
        <f>10.8*N118</f>
        <v>302.40000000000003</v>
      </c>
      <c r="Q118" s="37" t="s">
        <v>276</v>
      </c>
      <c r="R118" s="10" t="s">
        <v>298</v>
      </c>
    </row>
    <row r="119" spans="2:18" x14ac:dyDescent="0.25">
      <c r="B119" s="6">
        <v>20172606777</v>
      </c>
      <c r="C119" s="36"/>
      <c r="D119" s="6">
        <v>1</v>
      </c>
      <c r="E119" s="6">
        <v>1</v>
      </c>
      <c r="F119" s="8" t="s">
        <v>33</v>
      </c>
      <c r="G119" s="9" t="s">
        <v>295</v>
      </c>
      <c r="H119" s="8" t="s">
        <v>296</v>
      </c>
      <c r="I119" s="8" t="s">
        <v>20</v>
      </c>
      <c r="J119" s="10" t="s">
        <v>28</v>
      </c>
      <c r="K119" s="11"/>
      <c r="L119" s="12"/>
      <c r="M119" s="12"/>
      <c r="N119" s="12"/>
      <c r="O119" s="13"/>
      <c r="P119" s="18"/>
      <c r="Q119" s="37"/>
      <c r="R119" s="10" t="s">
        <v>43</v>
      </c>
    </row>
    <row r="120" spans="2:18" x14ac:dyDescent="0.25">
      <c r="B120" s="6">
        <v>20172606777</v>
      </c>
      <c r="C120" s="36"/>
      <c r="D120" s="6">
        <v>1</v>
      </c>
      <c r="E120" s="6">
        <v>1</v>
      </c>
      <c r="F120" s="8" t="s">
        <v>33</v>
      </c>
      <c r="G120" s="9" t="s">
        <v>295</v>
      </c>
      <c r="H120" s="8" t="s">
        <v>296</v>
      </c>
      <c r="I120" s="8" t="s">
        <v>20</v>
      </c>
      <c r="J120" s="10" t="s">
        <v>28</v>
      </c>
      <c r="K120" s="11"/>
      <c r="L120" s="12"/>
      <c r="M120" s="12"/>
      <c r="N120" s="12"/>
      <c r="O120" s="13"/>
      <c r="P120" s="18"/>
      <c r="Q120" s="37"/>
      <c r="R120" s="10" t="s">
        <v>43</v>
      </c>
    </row>
    <row r="121" spans="2:18" x14ac:dyDescent="0.25">
      <c r="B121" s="6">
        <v>20172606777</v>
      </c>
      <c r="C121" s="7">
        <v>2009</v>
      </c>
      <c r="D121" s="6">
        <v>1</v>
      </c>
      <c r="E121" s="6">
        <v>1</v>
      </c>
      <c r="F121" s="8" t="s">
        <v>24</v>
      </c>
      <c r="G121" s="9" t="s">
        <v>299</v>
      </c>
      <c r="H121" s="8" t="s">
        <v>300</v>
      </c>
      <c r="I121" s="8" t="s">
        <v>58</v>
      </c>
      <c r="J121" s="10" t="s">
        <v>28</v>
      </c>
      <c r="K121" s="16">
        <f>12*L121</f>
        <v>480</v>
      </c>
      <c r="L121" s="12">
        <v>40</v>
      </c>
      <c r="M121" s="12"/>
      <c r="N121" s="12"/>
      <c r="O121" s="13"/>
      <c r="P121" s="14">
        <f>8.94*L121</f>
        <v>357.59999999999997</v>
      </c>
      <c r="Q121" s="15">
        <v>42722</v>
      </c>
      <c r="R121" s="10" t="s">
        <v>29</v>
      </c>
    </row>
    <row r="122" spans="2:18" x14ac:dyDescent="0.25">
      <c r="B122" s="6">
        <v>20172606777</v>
      </c>
      <c r="C122" s="7">
        <v>2012</v>
      </c>
      <c r="D122" s="6">
        <v>1</v>
      </c>
      <c r="E122" s="6">
        <v>1</v>
      </c>
      <c r="F122" s="8" t="s">
        <v>33</v>
      </c>
      <c r="G122" s="9" t="s">
        <v>299</v>
      </c>
      <c r="H122" s="8" t="s">
        <v>300</v>
      </c>
      <c r="I122" s="8" t="s">
        <v>301</v>
      </c>
      <c r="J122" s="10" t="s">
        <v>28</v>
      </c>
      <c r="K122" s="16">
        <f>30*L122</f>
        <v>1500</v>
      </c>
      <c r="L122" s="33">
        <v>50</v>
      </c>
      <c r="M122" s="12"/>
      <c r="N122" s="12"/>
      <c r="O122" s="13"/>
      <c r="P122" s="14">
        <f>8.94*L122</f>
        <v>447</v>
      </c>
      <c r="Q122" s="34">
        <v>42722</v>
      </c>
      <c r="R122" s="10" t="s">
        <v>302</v>
      </c>
    </row>
    <row r="123" spans="2:18" ht="45" x14ac:dyDescent="0.25">
      <c r="B123" s="6">
        <v>20172606777</v>
      </c>
      <c r="C123" s="36" t="s">
        <v>194</v>
      </c>
      <c r="D123" s="6">
        <v>1</v>
      </c>
      <c r="E123" s="6">
        <v>1</v>
      </c>
      <c r="F123" s="8" t="s">
        <v>33</v>
      </c>
      <c r="G123" s="9" t="s">
        <v>303</v>
      </c>
      <c r="H123" s="8" t="s">
        <v>300</v>
      </c>
      <c r="I123" s="8" t="s">
        <v>304</v>
      </c>
      <c r="J123" s="10" t="s">
        <v>21</v>
      </c>
      <c r="K123" s="11" t="s">
        <v>91</v>
      </c>
      <c r="L123" s="12"/>
      <c r="M123" s="12"/>
      <c r="N123" s="12"/>
      <c r="O123" s="13"/>
      <c r="P123" s="18"/>
      <c r="Q123" s="37" t="s">
        <v>305</v>
      </c>
      <c r="R123" s="10" t="s">
        <v>306</v>
      </c>
    </row>
    <row r="124" spans="2:18" x14ac:dyDescent="0.25">
      <c r="B124" s="6">
        <v>20172606777</v>
      </c>
      <c r="C124" s="10">
        <v>1997</v>
      </c>
      <c r="D124" s="6">
        <v>1</v>
      </c>
      <c r="E124" s="6">
        <v>1</v>
      </c>
      <c r="F124" s="8" t="s">
        <v>33</v>
      </c>
      <c r="G124" s="9" t="s">
        <v>104</v>
      </c>
      <c r="H124" s="44" t="s">
        <v>307</v>
      </c>
      <c r="I124" s="8" t="s">
        <v>308</v>
      </c>
      <c r="J124" s="10" t="s">
        <v>28</v>
      </c>
      <c r="K124" s="11"/>
      <c r="L124" s="12">
        <v>50</v>
      </c>
      <c r="M124" s="12"/>
      <c r="N124" s="12"/>
      <c r="O124" s="13"/>
      <c r="P124" s="18">
        <f>8.94*L124</f>
        <v>447</v>
      </c>
      <c r="Q124" s="34">
        <v>42722</v>
      </c>
      <c r="R124" s="10" t="s">
        <v>309</v>
      </c>
    </row>
    <row r="125" spans="2:18" x14ac:dyDescent="0.25">
      <c r="B125" s="45">
        <v>20172606777</v>
      </c>
      <c r="C125" s="46">
        <v>2012</v>
      </c>
      <c r="D125" s="45">
        <v>1</v>
      </c>
      <c r="E125" s="45">
        <v>1</v>
      </c>
      <c r="F125" s="44" t="s">
        <v>33</v>
      </c>
      <c r="G125" s="47" t="s">
        <v>310</v>
      </c>
      <c r="H125" s="44" t="s">
        <v>307</v>
      </c>
      <c r="I125" s="44" t="s">
        <v>311</v>
      </c>
      <c r="J125" s="48" t="s">
        <v>28</v>
      </c>
      <c r="K125" s="49">
        <f>30*L125</f>
        <v>2550</v>
      </c>
      <c r="L125" s="50">
        <v>85</v>
      </c>
      <c r="M125" s="50"/>
      <c r="N125" s="50"/>
      <c r="O125" s="51"/>
      <c r="P125" s="52">
        <f>8.94*L125</f>
        <v>759.9</v>
      </c>
      <c r="Q125" s="53">
        <v>42397</v>
      </c>
      <c r="R125" s="48" t="s">
        <v>312</v>
      </c>
    </row>
    <row r="126" spans="2:18" ht="16.5" thickBot="1" x14ac:dyDescent="0.3">
      <c r="B126" s="54"/>
      <c r="C126" s="55"/>
      <c r="D126" s="54"/>
      <c r="E126" s="54"/>
      <c r="F126" s="56"/>
      <c r="G126" s="56"/>
      <c r="H126" s="57"/>
      <c r="I126" s="58"/>
      <c r="J126" s="58"/>
      <c r="K126" s="59" t="s">
        <v>313</v>
      </c>
      <c r="L126" s="60"/>
      <c r="M126" s="60"/>
      <c r="N126" s="60"/>
      <c r="O126" s="60"/>
      <c r="P126" s="61">
        <f>SUM(P3:P125)</f>
        <v>39418.992339999997</v>
      </c>
      <c r="Q126" s="62"/>
      <c r="R126" s="56"/>
    </row>
    <row r="127" spans="2:18" x14ac:dyDescent="0.25">
      <c r="O127" s="63"/>
    </row>
    <row r="128" spans="2:18" ht="15.75" x14ac:dyDescent="0.25">
      <c r="K128" s="64"/>
      <c r="L128" s="65"/>
      <c r="M128" s="65"/>
      <c r="N128" s="65"/>
      <c r="O128" s="66"/>
      <c r="P128" s="67"/>
    </row>
    <row r="129" spans="12:16" x14ac:dyDescent="0.25">
      <c r="L129" s="68"/>
      <c r="M129" s="68"/>
      <c r="N129" s="68"/>
      <c r="O129" s="63"/>
    </row>
    <row r="130" spans="12:16" x14ac:dyDescent="0.25">
      <c r="O130" s="63"/>
      <c r="P130" s="6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SETIEMBRE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VARGAS DIAS</dc:creator>
  <cp:lastModifiedBy>PATRICIA VARGAS DIAS</cp:lastModifiedBy>
  <dcterms:created xsi:type="dcterms:W3CDTF">2017-03-08T17:42:38Z</dcterms:created>
  <dcterms:modified xsi:type="dcterms:W3CDTF">2017-03-08T17:43:44Z</dcterms:modified>
</cp:coreProperties>
</file>